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31" windowWidth="19425" windowHeight="10425" tabRatio="936" activeTab="8"/>
  </bookViews>
  <sheets>
    <sheet name="BOQ-1" sheetId="1" r:id="rId1"/>
    <sheet name="BOQ-2" sheetId="2" r:id="rId2"/>
    <sheet name="BOQ-3" sheetId="3" r:id="rId3"/>
    <sheet name="BOQ-4" sheetId="4" r:id="rId4"/>
    <sheet name="BOQ-5" sheetId="5" r:id="rId5"/>
    <sheet name="BOQ-6" sheetId="6" r:id="rId6"/>
    <sheet name="BOQ-7" sheetId="7" r:id="rId7"/>
    <sheet name="BOQ-8" sheetId="8" r:id="rId8"/>
    <sheet name="BOQ-Consolidated" sheetId="9" r:id="rId9"/>
  </sheets>
  <definedNames>
    <definedName name="\a" localSheetId="0">#REF!</definedName>
    <definedName name="\a" localSheetId="1">#REF!</definedName>
    <definedName name="\a" localSheetId="2">#REF!</definedName>
    <definedName name="\a" localSheetId="3">#REF!</definedName>
    <definedName name="\a" localSheetId="4">#REF!</definedName>
    <definedName name="\a" localSheetId="5">#REF!</definedName>
    <definedName name="\a" localSheetId="6">#REF!</definedName>
    <definedName name="\a" localSheetId="7">#REF!</definedName>
    <definedName name="\a" localSheetId="8">#REF!</definedName>
    <definedName name="\a">#REF!</definedName>
    <definedName name="bbb" localSheetId="0">#REF!</definedName>
    <definedName name="bbb" localSheetId="1">#REF!</definedName>
    <definedName name="bbb" localSheetId="2">#REF!</definedName>
    <definedName name="bbb" localSheetId="3">#REF!</definedName>
    <definedName name="bbb" localSheetId="4">#REF!</definedName>
    <definedName name="bbb" localSheetId="5">#REF!</definedName>
    <definedName name="bbb" localSheetId="6">#REF!</definedName>
    <definedName name="bbb" localSheetId="7">#REF!</definedName>
    <definedName name="bbb" localSheetId="8">#REF!</definedName>
    <definedName name="bbb">#REF!</definedName>
    <definedName name="CABLE" localSheetId="7">#REF!</definedName>
    <definedName name="CABLE">#REF!</definedName>
    <definedName name="Excel_BuiltIn_Print_Area" localSheetId="7">#REF!</definedName>
    <definedName name="Excel_BuiltIn_Print_Area">#REF!</definedName>
    <definedName name="Excel_BuiltIn_Print_Area_1" localSheetId="7">#REF!</definedName>
    <definedName name="Excel_BuiltIn_Print_Area_1">#REF!</definedName>
    <definedName name="Excel_BuiltIn_Print_Titles_3" localSheetId="7">#REF!</definedName>
    <definedName name="Excel_BuiltIn_Print_Titles_3">#REF!</definedName>
    <definedName name="_xlnm.Print_Area" localSheetId="7">'BOQ-8'!$A$1:$F$576</definedName>
    <definedName name="_xlnm.Print_Area" localSheetId="8">'BOQ-Consolidated'!$A$1:$D$12</definedName>
  </definedNames>
  <calcPr fullCalcOnLoad="1"/>
</workbook>
</file>

<file path=xl/sharedStrings.xml><?xml version="1.0" encoding="utf-8"?>
<sst xmlns="http://schemas.openxmlformats.org/spreadsheetml/2006/main" count="2270" uniqueCount="1015">
  <si>
    <t>UNIT</t>
  </si>
  <si>
    <t>QTY</t>
  </si>
  <si>
    <t>Nos</t>
  </si>
  <si>
    <t>Rmt</t>
  </si>
  <si>
    <t>No</t>
  </si>
  <si>
    <t>Set</t>
  </si>
  <si>
    <t>No.</t>
  </si>
  <si>
    <t>Rm</t>
  </si>
  <si>
    <t>Nos.</t>
  </si>
  <si>
    <t>ITEM DESCRIPTION</t>
  </si>
  <si>
    <t>Supply, Installation, testing and commissioning of the following items including loading and unloading, shifting to location, and final testing after commissioning to demonstrate satisfactory performance.</t>
  </si>
  <si>
    <t>1.</t>
  </si>
  <si>
    <t>WATER COOLED SCREW CHILLING MACHINE WITH VFD</t>
  </si>
  <si>
    <t>Supply, Installation, Testing and Commissioning of Water cooled Screw type Single/ Multi Compressor, Single/ Multi Ref. Circuit water chilling machine with VFD each having a capacity as given hereunder :
CHW water inlet Temp. : 12.22°C
CHW water outlet Temp :  6.7°C 
Water Flow Rate : 360 USGPM 
Cooler Fouling Factor: 0.0005 FPS 
Condenser water inlet Temp. : 32.2°C
Condenser water Outlet Temp. : 36.4°C
Cond water Flow rate: 600 USGPM 
Cond. Fouling Factor :  0.001 FPS
Ref : R-134a factory charged for screw type machine each comprising of the following complete as per specifications:-</t>
  </si>
  <si>
    <t xml:space="preserve">Screw type compressor semi hermetic complete with automatic capacity control safety switches, forced feed lubrication system </t>
  </si>
  <si>
    <t xml:space="preserve">Suitable  capacity  squirrel  cage  induction  motor  with  class 'B'/'H' insulation suitable for operation on 415±10% volts, 50Hz, AC supply. </t>
  </si>
  <si>
    <t xml:space="preserve">1 No. suitable capacity Variable frequency drive for the above compressor motor complete with ammeter with CTs, over load protection, under voltage protection, protection against phase reversal &amp; independent single phase preventers etc. The VFD shall be in-built in Chiller Electrical panel duly factory fitted. </t>
  </si>
  <si>
    <t xml:space="preserve">Necessary drive arrangement. </t>
  </si>
  <si>
    <t xml:space="preserve">1 set - Lubrication device consisting of automatic electric oil pump, oil cooler, head tank, oil strainer, and automatic pressure regulating valve, oil heater, oil heater thermal switch etc. as per specifications. </t>
  </si>
  <si>
    <t>1 no. - Matching shell and tube water cooled condenser of M.S. shell and integrally finned copper tubes with Max. Pressure Drop of 7 mtrs</t>
  </si>
  <si>
    <t>1 no. - matching shell &amp; tube flooded type chiller for screw type units of MS shell and copper tubes with Max. Pressure Drop of 7 mtrs</t>
  </si>
  <si>
    <t xml:space="preserve">1 Lot - Refrigerant piping fittings, valves and accessories to inter connect compressor,  condenser, chiller and expansion valve. </t>
  </si>
  <si>
    <t xml:space="preserve">1  set  -  Microprocessor  based  control  panel  complete  with accessories as per specifications. </t>
  </si>
  <si>
    <t xml:space="preserve">Lot - Refrigerant line accessories comprising of safety valves, angle valve, liquid line indications, liquid level control etc. </t>
  </si>
  <si>
    <t xml:space="preserve">Lot - Water flow switches at outlet of condenser &amp; chiller, water drain, air purge valves, thermometers and pressure gauges wherever required. </t>
  </si>
  <si>
    <t xml:space="preserve">Lot - Suction line and chiller factory insulated with minimum 19mm  thick  polyvinyl  nitrile  rubber  insulation  complete  as required. </t>
  </si>
  <si>
    <t xml:space="preserve">Lot- Frame  work  for  mounting the above condenser, chiller compressor  and motor  with base  plate  complete  with anti-vibration pads/springs. </t>
  </si>
  <si>
    <t xml:space="preserve">Lot- Initial/first charge of refrigerant gas &amp; compressor oil. </t>
  </si>
  <si>
    <t xml:space="preserve">Lot- RCC / cement concrete foundation for the chilling unit. </t>
  </si>
  <si>
    <t>Screw   type   chilling   machine   described   above,   as   per specifications and complete in all respects for the operating parameters as given under.</t>
  </si>
  <si>
    <t xml:space="preserve">The   Chillers   shall   be   in accordance with AHRI  </t>
  </si>
  <si>
    <t xml:space="preserve">Maximum IKW/ TR at operating conditions  0.69 KW/TR. </t>
  </si>
  <si>
    <t>The chiller shall be BMS compatible which can be clubbed with the plant manager or any suitable BMS software at any point of time. All necessary test points/thermowell has to be provided for sensors and controls as required by BMS system</t>
  </si>
  <si>
    <t>All the necessary accessories viz Cushy foot mounts/VI pads of suitable weight capacity, Flexible pipe connections with tie rods for rated pressure, water flow switch etc shall be provided with each chiller.</t>
  </si>
  <si>
    <t>2.</t>
  </si>
  <si>
    <t>COOLING TOWER</t>
  </si>
  <si>
    <t>2.1</t>
  </si>
  <si>
    <t>Cooling Tower -600 USGPM</t>
  </si>
  <si>
    <t>3.</t>
  </si>
  <si>
    <t>CENTRIFUGAL PUMPS</t>
  </si>
  <si>
    <t>3.1</t>
  </si>
  <si>
    <t>PRIMARY VARIABLE SPEED CHILLED WATER PUMPS</t>
  </si>
  <si>
    <r>
      <t xml:space="preserve">Supply, installation, testing &amp; commissioning of </t>
    </r>
    <r>
      <rPr>
        <sz val="11"/>
        <color indexed="8"/>
        <rFont val="Trebuchet MS"/>
        <family val="2"/>
      </rPr>
      <t xml:space="preserve"> </t>
    </r>
    <r>
      <rPr>
        <b/>
        <sz val="11"/>
        <color indexed="8"/>
        <rFont val="Trebuchet MS"/>
        <family val="2"/>
      </rPr>
      <t>Vertical Mounted Inline type</t>
    </r>
    <r>
      <rPr>
        <sz val="11"/>
        <color indexed="8"/>
        <rFont val="Trebuchet MS"/>
        <family val="2"/>
      </rPr>
      <t xml:space="preserve"> varaible speed pumpset motor shall be suitable for 415 + 10% volts, 50 cycles/second, 3-phase power supply. Motor shall be suitable for Variable speed application. The quoted price shall include cost of thermal insulation and cladding . Refer Equipment schedule &amp; Technical Specification for details</t>
    </r>
  </si>
  <si>
    <t>3.1.1</t>
  </si>
  <si>
    <t>3.2</t>
  </si>
  <si>
    <t>CONDENSER WATER PUMPS</t>
  </si>
  <si>
    <r>
      <t xml:space="preserve">Supply, installation, testing &amp; commissioning of </t>
    </r>
    <r>
      <rPr>
        <sz val="11"/>
        <color indexed="8"/>
        <rFont val="Trebuchet MS"/>
        <family val="2"/>
      </rPr>
      <t xml:space="preserve"> </t>
    </r>
    <r>
      <rPr>
        <b/>
        <sz val="11"/>
        <color indexed="8"/>
        <rFont val="Trebuchet MS"/>
        <family val="2"/>
      </rPr>
      <t>Vertical Mounted Inline type</t>
    </r>
    <r>
      <rPr>
        <sz val="11"/>
        <color indexed="8"/>
        <rFont val="Trebuchet MS"/>
        <family val="2"/>
      </rPr>
      <t xml:space="preserve"> pumpset motor shall be suitable for 415 + 10% volts, 50 cycles/second, 3-phase power supply. The quoted price shall include cost of thermal insulation and cladding . The unit complete should be suitable for outdoor installation at the roof / Ground of the building. Refer Equipment schedule &amp; Technical Specification for details</t>
    </r>
  </si>
  <si>
    <t>3.2.1</t>
  </si>
  <si>
    <t>VARIABLE SPEED CONTROLLER for Primary Pumps</t>
  </si>
  <si>
    <t>Supply and Installation of Total  2  Nos.  DPT to be considered  or Sensorless.</t>
  </si>
  <si>
    <t>Microprocessor based control panel shall have suitable hardware &amp; software so that it  can  be  integrated  directly to  IBMS  with  standard  communication  open  protocol using bacnet / Modbus as well as open IP. (All the Pump set will have their control panel with respect to the motor rating).</t>
  </si>
  <si>
    <t>* Pump manufacturer flow chart to be submitted as required and VFD shall be supplied by the pump supplier.</t>
  </si>
  <si>
    <t>ELECTRIC HOT WATER GENERATOR</t>
  </si>
  <si>
    <t>Supply, loading, unloading, Lifting, shifting,  installation, testing,  and commissioning of electrically operated Hot Water Generator of below mentioned  nominal capacity having 1mm thick stainless steel lining with heaters arranged in banks and controlled by electronic controller and thermostats so that 240 GPM hot water generate at 50° C and with nominal variations could be supplied including 75mm thick fibre glass / mineral wool / insulation finished with 1.25mm thick G.I. sheet clading including necessary electrical panel board, having suitable incoming &amp; outgoing switch gears for boiler. The hot water generator must have minimum 10 step of electric strip heater and operate as per requirements.</t>
  </si>
  <si>
    <t>Hot Water IN                                 45°C</t>
  </si>
  <si>
    <t>Hot water OUT                             50.5°C</t>
  </si>
  <si>
    <t>Working KG                                  16 KG @SQ.CM</t>
  </si>
  <si>
    <t>Test Pressure                               300 PSI</t>
  </si>
  <si>
    <t>4.</t>
  </si>
  <si>
    <t>PIPING WORKS</t>
  </si>
  <si>
    <t>4.1</t>
  </si>
  <si>
    <t xml:space="preserve">INSULATED CHILLED WATER PIPING </t>
  </si>
  <si>
    <t>The Nitrile Class O insulation sheet thickness shall be selected as per below data:  
32mm thk for 15mm-100mm dia pipes
38mm thk for 125mm-400mm dia pipes</t>
  </si>
  <si>
    <t>a)</t>
  </si>
  <si>
    <t>250 mm dia.</t>
  </si>
  <si>
    <t>b)</t>
  </si>
  <si>
    <t>200 mm dia.</t>
  </si>
  <si>
    <t>c)</t>
  </si>
  <si>
    <t>150 mm dia.</t>
  </si>
  <si>
    <t>d)</t>
  </si>
  <si>
    <t>125 mm dia.</t>
  </si>
  <si>
    <t>e)</t>
  </si>
  <si>
    <t>100 mm dia.</t>
  </si>
  <si>
    <t>f)</t>
  </si>
  <si>
    <t>g)</t>
  </si>
  <si>
    <t>h)</t>
  </si>
  <si>
    <t>i)</t>
  </si>
  <si>
    <t>j)</t>
  </si>
  <si>
    <t>k)</t>
  </si>
  <si>
    <t>l)</t>
  </si>
  <si>
    <t xml:space="preserve"> </t>
  </si>
  <si>
    <t xml:space="preserve">150 mm Ø </t>
  </si>
  <si>
    <t xml:space="preserve">125 mm Ø </t>
  </si>
  <si>
    <t xml:space="preserve">100 mm Ø </t>
  </si>
  <si>
    <t xml:space="preserve">65 mm Ø </t>
  </si>
  <si>
    <t>BALL VALVES (with insulation)</t>
  </si>
  <si>
    <t>40 mm dia</t>
  </si>
  <si>
    <t>32 mm dia</t>
  </si>
  <si>
    <t>25 mm dia</t>
  </si>
  <si>
    <t>BALL VALVES WITH STRAINER (with insulation)</t>
  </si>
  <si>
    <t xml:space="preserve">DRAIN VALVE (with Insulation) </t>
  </si>
  <si>
    <t xml:space="preserve">40 mm Ø </t>
  </si>
  <si>
    <t xml:space="preserve">32 mm Ø </t>
  </si>
  <si>
    <t>25 mm Ø</t>
  </si>
  <si>
    <t>20 mm Ø for DPS switch</t>
  </si>
  <si>
    <r>
      <t>Drain Valve 15</t>
    </r>
    <r>
      <rPr>
        <b/>
        <sz val="11"/>
        <color indexed="8"/>
        <rFont val="Trebuchet MS"/>
        <family val="2"/>
      </rPr>
      <t xml:space="preserve"> mm dia</t>
    </r>
  </si>
  <si>
    <t>150 mm Ø</t>
  </si>
  <si>
    <t>125 mm Ø</t>
  </si>
  <si>
    <t>Supply,  Installing,  testing  and  commissioning  of  following  sizes  PN  10  rating  C.I Balancing  valves  duly  insulated  with  PUF / Closed cell   and  24G  Aluminum  box  covering,  in position   complete   with   flanges,bolts,   nuts,gaskets   etc.   and    conforming   to specifications Portable Electronic balancing meter.  Contractor shall provide trained engineer with balancing meter for water balancing.</t>
  </si>
  <si>
    <t>80 mm Ø</t>
  </si>
  <si>
    <t>Supply,  Installing,  testing  and  commissioning  of    PN  10  rating  Y-strainer  duly insulated with PUF / Closed cell covered with 24G aluminium sheet box and conforming to the specifications.</t>
  </si>
  <si>
    <t>200 mm dia</t>
  </si>
  <si>
    <t>150 mm dia</t>
  </si>
  <si>
    <t>125 mm dia</t>
  </si>
  <si>
    <t>100mm dia</t>
  </si>
  <si>
    <t>80 mm dia</t>
  </si>
  <si>
    <t>65 mm dia</t>
  </si>
  <si>
    <t>50 mm dia</t>
  </si>
  <si>
    <t>Supply,  Installing,  testing  and  commissioning  of  PN  10  rating     Flexible  Pipe Connections (Expansion bellows) with connecting rod with PUF / Closed cell covered with 24G aluminium sheet box, in position complete with flanges,bolts,nuts, including gaskets etc.conforming to specifications</t>
  </si>
  <si>
    <t>5.</t>
  </si>
  <si>
    <t>5.1</t>
  </si>
  <si>
    <t>Supplying, installation, testing and commissioning of M.S. expansion tank for Hot Water/ Chilled Water of size 1 m x 1 m x 1 m height made of 3mm thick mild steel sheet complete with vent and drain connections with float valve, quick fill and  control  valves,  foundation  etc.  as  required.  Tank  shall  be  insulated  with nitrile rubber insulation as per the specfication described in CHW piping head</t>
  </si>
  <si>
    <t>6.</t>
  </si>
  <si>
    <t>7.</t>
  </si>
  <si>
    <t>Note : The Pipes of sizes 150 mm &amp; below shall be M.S. ‘C’ class (heavy class) asper IS : 1239 and pipes size above 150 mm shall be welded black steel pipe ‘C’ class (heavy class)  as  per  IS:  3589,  from  minimum  6.35mm  thick  M.S.  Sheet  for  pipes from 200 mm dia to 350 mm dia., from minimum 8 mm thick MS sheet for pipes from 400 mm dia to 600 mm dia, from minimum 10 mm thick MS sheet for pipes above 600 mm dia.</t>
  </si>
  <si>
    <t>250 mm Ø</t>
  </si>
  <si>
    <t>200 mm Ø</t>
  </si>
  <si>
    <t>100 mm Ø</t>
  </si>
  <si>
    <t>Supply,  Installing,  testing  and  commissioning  of  with  PN-10  pressure  rating  ball valve,  bronze  forged  body,  chrome  plated  bronze  ball  and  control  level  etc.  in position  complete  as  per  technical  specifications  with  all  the  necessary  mounting accessories as required for complete installation.</t>
  </si>
  <si>
    <t xml:space="preserve">25 mm Ø </t>
  </si>
  <si>
    <t xml:space="preserve">20 mmØ </t>
  </si>
  <si>
    <t>Supply,  Installing,  testing  and  commissioning  of    Double  plate  PN  10  rating  C.I check  valves  in  position  complete  with  flanges,bolts,nuts,  including  gaskets  etc. conforming to specifications</t>
  </si>
  <si>
    <t>Supply,  Installing,  testing  and  commissioning  of  following  sizes  PN  10  rating  C.I balancing  valves      in  position  complete  with  flanges,bolts,  nuts,gaskets  etc.  and conforming to specifications</t>
  </si>
  <si>
    <t>Supply,  Installing,  testing  and  commissioning  of     PN  10  rating  Flexible  Pipe Connections  (Expansion  bellows)  with  connecting  rod,  in  position  complete  with flanges,bolts,nuts, including gaskets etc.conforming to specifications</t>
  </si>
  <si>
    <t>Supply,  Installing,  testing  and     commissioning  of  UPVC  pipe  for  condensate complete  with  6mm  thick  nitrile  rubber  insulation  covered  with  interwoven  glass fabric  for  UV  and  mechanical  protection,  cut  to  required  length  with  necessary, clamps, supports, hangers, fittings such as bends, tees, reducers etc to nearest drain point  complete  as  per  technical  specifications  with  all  the  necessary  mounting accessories as required for complete installation.</t>
  </si>
  <si>
    <t>Supply,  Installing,    testing  and  commissioning  of  industrial  type  mercury  filled thermometer  in  the  chilled  water  lines  conforming  to  specification.  Thermometers shall be of stainless steel construction with dial of 150mm dia and range up to 50 C, with 0.5°C. Thermometers shall be installed in separate brass oil wells of 1/2" size with  stem of minimum 3/4th of pipe , And complete as per technical specifications with all the necessary mounting accessories as required for complete installation.</t>
  </si>
  <si>
    <r>
      <t xml:space="preserve">Supply, installation of </t>
    </r>
    <r>
      <rPr>
        <b/>
        <sz val="11"/>
        <rFont val="Trebuchet MS"/>
        <family val="2"/>
      </rPr>
      <t>Thermowells</t>
    </r>
    <r>
      <rPr>
        <sz val="11"/>
        <rFont val="Trebuchet MS"/>
        <family val="2"/>
      </rPr>
      <t xml:space="preserve"> for Chillers, Pumpsets &amp; Headers</t>
    </r>
  </si>
  <si>
    <t>Supply,  Installing,  testing  and  commissioning  of  following  sizes  pressure  gauges (150 mm Ø) bourdon type  in the chilled water lines with brass ball valve of 3/8" Ø and SS tubing, socket. Range (0-10 bar) / (0-150 psi) as required., and complete as per technical specifications with all the necessary mounting accessories as required for complete installation.</t>
  </si>
  <si>
    <r>
      <t xml:space="preserve">Supply, installation, testing &amp; commissioning of Anergy make </t>
    </r>
    <r>
      <rPr>
        <b/>
        <sz val="11"/>
        <rFont val="Trebuchet MS"/>
        <family val="2"/>
      </rPr>
      <t>Test Points</t>
    </r>
    <r>
      <rPr>
        <sz val="11"/>
        <rFont val="Trebuchet MS"/>
        <family val="2"/>
      </rPr>
      <t xml:space="preserve"> for pressure &amp; temperature measurement complete with Brass body &amp; nitrile rubber sealing bushes.</t>
    </r>
  </si>
  <si>
    <t>Supply,  Installing,  testing  and  commissioning  of  Automatic  Air  Vents  including fittings &amp; socket and complete as per technical specifications with all the necessary mounting accessories as required for complete installation.</t>
  </si>
  <si>
    <t>8.</t>
  </si>
  <si>
    <t>PIBCV VALVE</t>
  </si>
  <si>
    <t>Supply, Installation, Testing and Commissioning of following sizes electronic, self- balancing, pressure independent type dynamic balancing valve with integrated 2 way modulating control valve in a single body. The actuator shall be capable of accepting upto 10V DC and upto 20 mA electric signal and shall provide similar transduced feedback output to control system. Maximum close off pressure shall not be less than 6 Bar  for upto 50 mm  valves and 7  Bar for 65  mm &amp; above. Valves should have pressure  rating  of  25  Bar  minimum.As  per  technical  specifications  with  all  the necessary mounting accessories as required for complete installation.</t>
  </si>
  <si>
    <t>The valve Pressure drop not more than 50 Kpa for Selected Flow.</t>
  </si>
  <si>
    <t xml:space="preserve">50 mm Ø </t>
  </si>
  <si>
    <t>8.1</t>
  </si>
  <si>
    <t>Supply and installation of controller for Hot and cold water flow control with temperature input by thermostat.</t>
  </si>
  <si>
    <t>9.</t>
  </si>
  <si>
    <t>2 - WAY VALVE</t>
  </si>
  <si>
    <t>100 mm dia</t>
  </si>
  <si>
    <t>10.</t>
  </si>
  <si>
    <t>VENTILATION  FAN AND UNITS</t>
  </si>
  <si>
    <t>10.1</t>
  </si>
  <si>
    <t>AXIAL FLOW FAN</t>
  </si>
  <si>
    <r>
      <t xml:space="preserve">Supply &amp; Installation of </t>
    </r>
    <r>
      <rPr>
        <b/>
        <sz val="11"/>
        <color indexed="8"/>
        <rFont val="Trebuchet MS"/>
        <family val="2"/>
      </rPr>
      <t>high temperature rated Axial Flow Fan.</t>
    </r>
    <r>
      <rPr>
        <sz val="11"/>
        <color indexed="8"/>
        <rFont val="Trebuchet MS"/>
        <family val="2"/>
      </rPr>
      <t xml:space="preserve"> The Fan complete with casing made of Mild Steel duly enamel painted, adjustable pitch die cast aluminium impeller (Hub and blades) and EFF-1 Motor rated  for </t>
    </r>
    <r>
      <rPr>
        <b/>
        <sz val="11"/>
        <color indexed="8"/>
        <rFont val="Trebuchet MS"/>
        <family val="2"/>
      </rPr>
      <t xml:space="preserve">250 deg C/2Hours </t>
    </r>
    <r>
      <rPr>
        <sz val="11"/>
        <color indexed="8"/>
        <rFont val="Trebuchet MS"/>
        <family val="2"/>
      </rPr>
      <t xml:space="preserve">Smoke Evacuation &amp; Ventilation system suitable for 415V/3Ph/ 50Hz AC supply.  Casing position shall be as per the job requirement and shall be marked on the fan assembly of the following capacities. </t>
    </r>
  </si>
  <si>
    <r>
      <rPr>
        <b/>
        <sz val="11"/>
        <color indexed="8"/>
        <rFont val="Trebuchet MS"/>
        <family val="2"/>
      </rPr>
      <t xml:space="preserve">Supply of Fan Accessories: </t>
    </r>
    <r>
      <rPr>
        <sz val="11"/>
        <color indexed="8"/>
        <rFont val="Trebuchet MS"/>
        <family val="2"/>
      </rPr>
      <t xml:space="preserve">Mounting clits for ceiling suspension, Inlet Screen, Fire retardant Flexible Canvass Connection at outlet, Grouting Frame, Spring hanger. Noise level not more than 75 dbat 3m Distance. else </t>
    </r>
    <r>
      <rPr>
        <b/>
        <sz val="11"/>
        <color indexed="8"/>
        <rFont val="Trebuchet MS"/>
        <family val="2"/>
      </rPr>
      <t xml:space="preserve">Silencer shall be included and silencer length shall not less than 0.6 m and 1D </t>
    </r>
  </si>
  <si>
    <t>Total air, static pressure, fan motor KW and fan motor speed.</t>
  </si>
  <si>
    <t>10.2</t>
  </si>
  <si>
    <t>FRESH AIR AXIAL FLOW FANS</t>
  </si>
  <si>
    <r>
      <t xml:space="preserve">Supply &amp; Installation of </t>
    </r>
    <r>
      <rPr>
        <b/>
        <sz val="11"/>
        <color indexed="8"/>
        <rFont val="Trebuchet MS"/>
        <family val="2"/>
      </rPr>
      <t>Medium temperature rated Axial Flow Fan.</t>
    </r>
    <r>
      <rPr>
        <sz val="11"/>
        <color indexed="8"/>
        <rFont val="Trebuchet MS"/>
        <family val="2"/>
      </rPr>
      <t xml:space="preserve"> The Fan complete with casing made of Mild Steel duly enamel painted, adjustable pitch die cast aluminium impeller (Hub and blades) and EFF-1 Motor rated  for </t>
    </r>
    <r>
      <rPr>
        <b/>
        <sz val="11"/>
        <color indexed="8"/>
        <rFont val="Trebuchet MS"/>
        <family val="2"/>
      </rPr>
      <t xml:space="preserve">130 deg C/2Hours </t>
    </r>
    <r>
      <rPr>
        <sz val="11"/>
        <color indexed="8"/>
        <rFont val="Trebuchet MS"/>
        <family val="2"/>
      </rPr>
      <t xml:space="preserve">Smoke Evacuation &amp; Ventilation system suitable for 415V/3Ph/ 50Hz AC supply.  Casing position shall be as per the job requirement and shall be marked on the fan assembly of the following capacities. </t>
    </r>
  </si>
  <si>
    <r>
      <rPr>
        <b/>
        <sz val="11"/>
        <color indexed="8"/>
        <rFont val="Trebuchet MS"/>
        <family val="2"/>
      </rPr>
      <t xml:space="preserve">Supply of Fan Accessories: </t>
    </r>
    <r>
      <rPr>
        <sz val="11"/>
        <color indexed="8"/>
        <rFont val="Trebuchet MS"/>
        <family val="2"/>
      </rPr>
      <t>Mounting clits for ceiling suspension, Inlet Screen, Fire retardant Flexible Canvass Connection at outlet, Grouting Frame, Spring hanger. Noise level not more than 75 db.</t>
    </r>
  </si>
  <si>
    <t>LOW NOISE AXIAL FLOW FANS WITHOUT SILENCERS</t>
  </si>
  <si>
    <t>FOR GENERAL VENTILATION</t>
  </si>
  <si>
    <t>m)</t>
  </si>
  <si>
    <t>n)</t>
  </si>
  <si>
    <t>o)</t>
  </si>
  <si>
    <t>10.3</t>
  </si>
  <si>
    <t>PURGE FAN FOR LABS</t>
  </si>
  <si>
    <t>10.4</t>
  </si>
  <si>
    <t xml:space="preserve">SISW TYPE EXTRACT FANS </t>
  </si>
  <si>
    <t xml:space="preserve">Supply &amp; Installation of Medium temperature rated Direct driven SISW Fan. The Fan complete with casing made of Mild Steel duly enamel painted, adjustable pitch die cast aluminium impeller (Hub and blades) and EFF-1 Motor suitable for 415V/3Ph/ 50Hz AC supply.  Casing position shall be as per the job requirement and shall be marked on the fan assembly of the following capacities. </t>
  </si>
  <si>
    <t>10.5</t>
  </si>
  <si>
    <t>650CFM  at 15mm Static , 45dB (A) at 1mtr</t>
  </si>
  <si>
    <t>500CFM  at 15mm Static , 45dB (A) at 1mtr</t>
  </si>
  <si>
    <t>10.6</t>
  </si>
  <si>
    <t>PROPELLER FANS</t>
  </si>
  <si>
    <t>Supply &amp; Installation of high temperature rated Propeller Fan Flow Fan. The Fan Shall be heavy duty and wall mounted type Propeller Fan. The impeller shall be aerofoil section and mounted directly on shaft. The shall be provided with fixing frame, supporting lugs andother standard accessories.</t>
  </si>
  <si>
    <t>230 CFM</t>
  </si>
  <si>
    <t>170 CFM</t>
  </si>
  <si>
    <t xml:space="preserve">Note: Fan selection details from the vendor should be provided for design team approval.  </t>
  </si>
  <si>
    <t>11.</t>
  </si>
  <si>
    <t>AIR HANDLING EQUIPMENTS</t>
  </si>
  <si>
    <t>AIR-HANDLING UNITS.</t>
  </si>
  <si>
    <t>11.1</t>
  </si>
  <si>
    <t>The details indicated are Supply air flow, Outside air flow, Static pressure, Motor rating.</t>
  </si>
  <si>
    <t>11.2</t>
  </si>
  <si>
    <t>11.3</t>
  </si>
  <si>
    <t>12.</t>
  </si>
  <si>
    <t>2.5TR- 1000 CFM with 30 pa ESP</t>
  </si>
  <si>
    <t>2.5 TR- 964 CFM 50 Pa ESP</t>
  </si>
  <si>
    <t>13.</t>
  </si>
  <si>
    <t>DUCT HEATERS</t>
  </si>
  <si>
    <t>Electrical Oil Type duct heaters shall be factory completed with all the necessary controls and safety protections, but not limited to the following :-</t>
  </si>
  <si>
    <t>Primary safety protection (automatic reset)</t>
  </si>
  <si>
    <t>Secondary safety protection (manual reset)</t>
  </si>
  <si>
    <t>Built-in transformer provides control voltage if not same as line voltage</t>
  </si>
  <si>
    <t>Built-in fuses</t>
  </si>
  <si>
    <t>Control terminals, switches and terminal boxes.</t>
  </si>
  <si>
    <t>15.</t>
  </si>
  <si>
    <t xml:space="preserve"> AIR-DISTRIBUTION WORKS</t>
  </si>
  <si>
    <t>15.1</t>
  </si>
  <si>
    <r>
      <t xml:space="preserve">Supply, Fabrication, installation and testing of sheet metal ducts </t>
    </r>
    <r>
      <rPr>
        <b/>
        <sz val="11"/>
        <rFont val="Trebuchet MS"/>
        <family val="2"/>
      </rPr>
      <t>(FACTORY FABRICATED DUCTS)</t>
    </r>
    <r>
      <rPr>
        <sz val="11"/>
        <rFont val="Trebuchet MS"/>
        <family val="2"/>
      </rPr>
      <t xml:space="preserve"> in accordance with the approved shop drawings complete with all accessories like vanes, flanges, suspension rods, anchor bolts, GI bolts &amp; nuts, canvas connections, duct dampers &amp; splitter dampers etc., and as required by the specifications. All size duct should be with ductmate joints. No C &amp; Ss clip joints should be used.</t>
    </r>
  </si>
  <si>
    <t>24 gauge ducting - 0.63 mm thickness</t>
  </si>
  <si>
    <t>M²</t>
  </si>
  <si>
    <t xml:space="preserve">22 gauge ducting - 0.80 mm thickness </t>
  </si>
  <si>
    <t>20 gauge ducting - 1.00 mm thickness</t>
  </si>
  <si>
    <t xml:space="preserve">18 gauge ducting - 1.20 mm thickness </t>
  </si>
  <si>
    <t>15.2</t>
  </si>
  <si>
    <t>Fire / smoke damper</t>
  </si>
  <si>
    <r>
      <t xml:space="preserve">Supply installation testing and commissioning of  </t>
    </r>
    <r>
      <rPr>
        <b/>
        <sz val="11"/>
        <rFont val="Trebuchet MS"/>
        <family val="2"/>
      </rPr>
      <t>Fire / smoke damper</t>
    </r>
    <r>
      <rPr>
        <sz val="11"/>
        <rFont val="Trebuchet MS"/>
        <family val="2"/>
      </rPr>
      <t xml:space="preserve"> suitable for motorized actuators, sensors, controls and all accessories as per specification</t>
    </r>
  </si>
  <si>
    <t>Total area - Fire Damper with Pvc gear ( only damper price)</t>
  </si>
  <si>
    <t xml:space="preserve">Fire sensors with all controls, accessories, actuators, and other accessories - Torque 10 Nm </t>
  </si>
  <si>
    <t xml:space="preserve">Fire sensors with all controls, accessories, actuators, and other accessories  - Torque 15 Nm </t>
  </si>
  <si>
    <t>15.3</t>
  </si>
  <si>
    <t>Volume Control Dampers</t>
  </si>
  <si>
    <r>
      <t xml:space="preserve">Supply, installation, testing and balancing of </t>
    </r>
    <r>
      <rPr>
        <b/>
        <sz val="11"/>
        <rFont val="Trebuchet MS"/>
        <family val="2"/>
      </rPr>
      <t>Volume Control Dampers</t>
    </r>
    <r>
      <rPr>
        <sz val="11"/>
        <rFont val="Trebuchet MS"/>
        <family val="2"/>
      </rPr>
      <t xml:space="preserve"> with operating handle for  duct branches  in accordance with the approved shop drawings and specifications.</t>
    </r>
  </si>
  <si>
    <t>15.4</t>
  </si>
  <si>
    <t>Supply/Return air Diffusers</t>
  </si>
  <si>
    <r>
      <t xml:space="preserve">Supply, installation, testing and balancing of powder coated Extruded Aluminium </t>
    </r>
    <r>
      <rPr>
        <b/>
        <sz val="11"/>
        <rFont val="Trebuchet MS"/>
        <family val="2"/>
      </rPr>
      <t>supply/return air Diffusers</t>
    </r>
    <r>
      <rPr>
        <sz val="11"/>
        <rFont val="Trebuchet MS"/>
        <family val="2"/>
      </rPr>
      <t xml:space="preserve"> with removable core , Aluminium opposed blade volume control dampers in accordance with the approved shop drawings and specifications to fit in the </t>
    </r>
    <r>
      <rPr>
        <b/>
        <sz val="11"/>
        <rFont val="Trebuchet MS"/>
        <family val="2"/>
      </rPr>
      <t>tile size of 600 x 600</t>
    </r>
    <r>
      <rPr>
        <sz val="11"/>
        <rFont val="Trebuchet MS"/>
        <family val="2"/>
      </rPr>
      <t>. The neck size shall be of following sizes</t>
    </r>
  </si>
  <si>
    <t>375 x 375</t>
  </si>
  <si>
    <t>300 x 300</t>
  </si>
  <si>
    <t>15.5</t>
  </si>
  <si>
    <t>SIDE/TOP CONNECTED TERMINAL HOUSING WITH H-13 HEPA FILTER</t>
  </si>
  <si>
    <t>Supply, installation, testing and commissioning of terminal housing with HEPA filters (H-13) in single skin 16G G.I. internal and external powder coated construction with pressure plate, DOP ports, spring loaded cleats in stainless steel accessories including 18G SS 304 perforated plate (capsule perforation 60% opening), opposed blade extruded aluminium volume control damper capable of been operated from ROOM suitable for non walk on ceiling mounting as per specification , drawing and air flow diagram of following filter sizes:</t>
  </si>
  <si>
    <t>610X610</t>
  </si>
  <si>
    <t>15.6</t>
  </si>
  <si>
    <t>Continuous grilles</t>
  </si>
  <si>
    <t>15.7</t>
  </si>
  <si>
    <t>Spigot &amp; Butterfly Dampers</t>
  </si>
  <si>
    <r>
      <t>Supply, installation, testing &amp; commissioning of</t>
    </r>
    <r>
      <rPr>
        <b/>
        <sz val="11"/>
        <rFont val="Trebuchet MS"/>
        <family val="2"/>
      </rPr>
      <t xml:space="preserve"> Spigot &amp; Butterfly Dampers</t>
    </r>
    <r>
      <rPr>
        <sz val="11"/>
        <rFont val="Trebuchet MS"/>
        <family val="2"/>
      </rPr>
      <t xml:space="preserve"> of  the following sizes</t>
    </r>
  </si>
  <si>
    <t>15.8</t>
  </si>
  <si>
    <t>Insulated flexible ducting</t>
  </si>
  <si>
    <r>
      <t xml:space="preserve">Supply, Fabrication, installation and testing of the </t>
    </r>
    <r>
      <rPr>
        <b/>
        <sz val="11"/>
        <rFont val="Trebuchet MS"/>
        <family val="2"/>
      </rPr>
      <t>insulated flexible ducting</t>
    </r>
    <r>
      <rPr>
        <sz val="11"/>
        <rFont val="Trebuchet MS"/>
        <family val="2"/>
      </rPr>
      <t>, complete with connecting rings, duct supports etc as per standards and specification</t>
    </r>
  </si>
  <si>
    <t>15.9</t>
  </si>
  <si>
    <t>GI Round Duct</t>
  </si>
  <si>
    <r>
      <t xml:space="preserve">Supply, Fabrication &amp; installation of </t>
    </r>
    <r>
      <rPr>
        <b/>
        <sz val="11"/>
        <rFont val="Trebuchet MS"/>
        <family val="2"/>
      </rPr>
      <t>GI Round Duct</t>
    </r>
    <r>
      <rPr>
        <sz val="11"/>
        <rFont val="Trebuchet MS"/>
        <family val="2"/>
      </rPr>
      <t xml:space="preserve"> of Following sizes complete with connecting rings &amp; supports.</t>
    </r>
  </si>
  <si>
    <t>15.10</t>
  </si>
  <si>
    <t xml:space="preserve"> Aluminum Grilles</t>
  </si>
  <si>
    <r>
      <t>Powder coated extruded A</t>
    </r>
    <r>
      <rPr>
        <b/>
        <sz val="11"/>
        <rFont val="Trebuchet MS"/>
        <family val="2"/>
      </rPr>
      <t>luminum Grilles</t>
    </r>
    <r>
      <rPr>
        <sz val="11"/>
        <rFont val="Trebuchet MS"/>
        <family val="2"/>
      </rPr>
      <t xml:space="preserve"> with end flanges,  and required cut to size as per approved drawings and specifications. Grille should be fixed with opposed blade aluminum collar damper.</t>
    </r>
  </si>
  <si>
    <t>Supply air, Fresh air &amp; Exhaust air grille with collar damper.</t>
  </si>
  <si>
    <t>15.11</t>
  </si>
  <si>
    <t>Exhaust Valves</t>
  </si>
  <si>
    <r>
      <t xml:space="preserve">Supply, installation, testing &amp; balancing of  </t>
    </r>
    <r>
      <rPr>
        <b/>
        <sz val="11"/>
        <rFont val="Trebuchet MS"/>
        <family val="2"/>
      </rPr>
      <t>Exhaust Valves</t>
    </r>
    <r>
      <rPr>
        <sz val="11"/>
        <rFont val="Trebuchet MS"/>
        <family val="2"/>
      </rPr>
      <t xml:space="preserve"> for Toilet Exhaust as per specifications &amp; approved shop drawings for the following sizes.</t>
    </r>
  </si>
  <si>
    <t>15.12</t>
  </si>
  <si>
    <t>UnInsulated flexible ducting</t>
  </si>
  <si>
    <r>
      <t>Supply, Fabrication, installation and testing of the</t>
    </r>
    <r>
      <rPr>
        <b/>
        <sz val="11"/>
        <rFont val="Trebuchet MS"/>
        <family val="2"/>
      </rPr>
      <t xml:space="preserve"> UnInsulated flexible ducting</t>
    </r>
    <r>
      <rPr>
        <sz val="11"/>
        <rFont val="Trebuchet MS"/>
        <family val="2"/>
      </rPr>
      <t>, complete with connecting rings, duct supports etc as per standards and specification.</t>
    </r>
  </si>
  <si>
    <t>15.13</t>
  </si>
  <si>
    <t>LOUVERS</t>
  </si>
  <si>
    <r>
      <t xml:space="preserve">Supply, installation , testing and balancing of Extruded Al. powder coated </t>
    </r>
    <r>
      <rPr>
        <b/>
        <sz val="11"/>
        <rFont val="Trebuchet MS"/>
        <family val="2"/>
      </rPr>
      <t>Non-Vision louvers</t>
    </r>
    <r>
      <rPr>
        <sz val="11"/>
        <rFont val="Trebuchet MS"/>
        <family val="2"/>
      </rPr>
      <t xml:space="preserve"> with both side flange for doors as per specification &amp; approved shop drawing </t>
    </r>
  </si>
  <si>
    <t>15.14</t>
  </si>
  <si>
    <t>15.15</t>
  </si>
  <si>
    <t>Laminor Flow Diffusers with SS 304 / Al. with 40% perforation</t>
  </si>
  <si>
    <t>1200x600</t>
  </si>
  <si>
    <t>15.16</t>
  </si>
  <si>
    <t>15.17</t>
  </si>
  <si>
    <t>16.</t>
  </si>
  <si>
    <t>INSULATION</t>
  </si>
  <si>
    <t xml:space="preserve">Where stipulated, supply air ducts running in conditioned space shall be insulated with 15 mm thick nitrile rubber insulation with self adhesive tapes on joints, return air ducts running in conditioned space shall be insulated with 10 mm thick sheets with self adhesive tapes on joints. </t>
  </si>
  <si>
    <t>13 mm thick - Duct in conditioned space</t>
  </si>
  <si>
    <t>19 mm thick - Duct in conditioned space</t>
  </si>
  <si>
    <t>17.</t>
  </si>
  <si>
    <t>Acoustic lining for Sheet Metal Ducting using Nitrile accousound rubber  pasted inside the duct with suitable adhesive and fastening stiffners of min. 48 Kg/m³ density.</t>
  </si>
  <si>
    <t>15 mm thick - Duct in conditioned space</t>
  </si>
  <si>
    <t>18.</t>
  </si>
  <si>
    <t>Under deck insulation for exposed roof of AC area using 19 mm thick non-fibrous, CFC free, closed cell, elostomeric nitrile rubber foamed insulation in pre-formed sheets with thermal conductivity of not more than 0.036 W/(m.k) at 10°C. The material should have high resistance to fire (melting class 0). The material used shall be in rolls with self adhesive. The insulation sheet joints shall be sealed using 3mm thick self adhesive black tapes supplied by supplier.</t>
  </si>
  <si>
    <t>19.</t>
  </si>
  <si>
    <t>Wall Acoustic Lining :</t>
  </si>
  <si>
    <t>Acoustic Lining for Walls of Plant Rooms using 50 mm thick 70 to 80 kg/cum density fibre glass / Mineral wool boards with RP tissue finish and fixed on GI frame work and covered with 24 G perforated aluminium sheets. Overlap allthe joints and provide beads of 25mmby 1.5 mm MS flats.</t>
  </si>
  <si>
    <t>20.</t>
  </si>
  <si>
    <t>21.</t>
  </si>
  <si>
    <t>HVAC RELATED ELECTRICAL WORKS.</t>
  </si>
  <si>
    <t xml:space="preserve">Necessary cable alley, spare switches, internal wiring, control wiring/cabling and earthing of all equipment shall also be included. </t>
  </si>
  <si>
    <t>21.1</t>
  </si>
  <si>
    <t>MCC-01 (HVAC-Highside)</t>
  </si>
  <si>
    <t>INCOMERS</t>
  </si>
  <si>
    <t>1 No MCCB as per following details/ specification:</t>
  </si>
  <si>
    <t>800 A, 35kA, TPN Pole, MDO, MCCB with in-built protection relays  such as thermal over load release, earth fault release, magnetic short circuit, auxiliary contacts with RHOM, door interlock facility &amp; padlock facility shall contain the following:</t>
  </si>
  <si>
    <t>Voltmeter of 0-500 Volts with Selector Switch &amp; one set of (RYB) phase indicating lights with 6A SP MCB</t>
  </si>
  <si>
    <t>Indicating lamps shall be protected by 6A MCB to indicate ON, OFF, TRIP for ACB</t>
  </si>
  <si>
    <t>Ammeter 0 - 500 amps with 500/5 amps resin cast CT’s and selector switch.</t>
  </si>
  <si>
    <t>1 set of under voltage relay. MDM shall be considered.</t>
  </si>
  <si>
    <t>BUSBARS :</t>
  </si>
  <si>
    <t>1000 A , 35 KA, TPN Aluminium bus bar duly sleeved - 1 set</t>
  </si>
  <si>
    <t>Maximum density of aluminimun bus bars for current carrying capacity shall be one amp per square mm.</t>
  </si>
  <si>
    <t>OUTGOINGS :</t>
  </si>
  <si>
    <t>ii</t>
  </si>
  <si>
    <t>MCCB for Chillers &amp; Spare:</t>
  </si>
  <si>
    <t>4 Nos. 250 A, TPN MCCB, motor duty, with RHOM and outgoing feeder to 150.0TR chilling unit compressor motor.  The compartment shall contain :</t>
  </si>
  <si>
    <t>"ON/OFF" LED indicating lamp with 6A control SP MCB</t>
  </si>
  <si>
    <t>Ammeter 0 - 250 amps with 250/5 amps CT’s and selector switch.</t>
  </si>
  <si>
    <t>iii</t>
  </si>
  <si>
    <t>MCCB for Hot water generator as per following details/ specification:</t>
  </si>
  <si>
    <t>Ammeter 0 - 500 amps with 500/5 amps CT’s and selector switch.</t>
  </si>
  <si>
    <t>iv</t>
  </si>
  <si>
    <t>MPCB for variable chilled water pumps as per following details/ specification:</t>
  </si>
  <si>
    <t xml:space="preserve">3 Nos. suitable capacity TPN MPCBs, motor duty with extended handle suitable for VFD of 15.0HP. Each of these compartments shall contain CT operated ammeter of 0-60 amps range with selector switch along with an ON/OFF indicating lamps with SP MCB. </t>
  </si>
  <si>
    <t>*VFD &amp;  Its panel shall be supplied by pump manufacturer to be incorporated in this panel compartment.</t>
  </si>
  <si>
    <t>v</t>
  </si>
  <si>
    <t>MPCB for Condensor water pumps as per following details/ specification:</t>
  </si>
  <si>
    <t xml:space="preserve">3 Nos. suitable capacity TPN MPCBs, motor duty for 12.5 HP  star delta starters, over load relays with built in single phasing protection and outgoing feeders to condenser water pump motors. Each of these compartments shall contain CT operated ammeter of 0-60 amps range with selector switch, auto manual switch along with an ON/OFF indicating lamps and push buttons for status of the pump motors with SP MCB. </t>
  </si>
  <si>
    <t>vi</t>
  </si>
  <si>
    <t>MPCB  for Cooling towers as per following details/ specification:</t>
  </si>
  <si>
    <t xml:space="preserve">3 Nos. suitable capacity TPN MPCBs, motor duty for 7.5 HP  DOL starters, over load relays with built in single phasing protection and outgoing feeders to condenser water pump motors. Each of these compartments shall contain CT operated ammeter of 0-60 amps range with selector switch, auto manual switch along with an ON/OFF indicating lamps and push buttons for status of the pump motors with SP MCB. </t>
  </si>
  <si>
    <t>vii</t>
  </si>
  <si>
    <t>MPCB  for Hot water pumps as per following details/ specification: (Provision only without any switchgears)</t>
  </si>
  <si>
    <t>2 Nos. suitable capacity TPN MPCBs suitable for VFD of 10.0HP. Each of these compartments shall contain CT operated ammeter of 0-60 amps range with selector switch along with an ON/OFF indicating lamps with SP MCB. (Provision only)</t>
  </si>
  <si>
    <t>*VFD &amp;  Its panel shall be supplied by pump manufacturer to be incorporated in this panel compartment.(Provision only)</t>
  </si>
  <si>
    <t>viii</t>
  </si>
  <si>
    <t>2 Nos compartment free for any future or additional Plant room requirements with 100A MCCB &amp; MCBs-10 Nos for miscl works</t>
  </si>
  <si>
    <t>(Complete as above)</t>
  </si>
  <si>
    <t>21.2</t>
  </si>
  <si>
    <t>MCC-02 (HVAC-Lowside) Located @AC Plant room in Basement</t>
  </si>
  <si>
    <t>630 A, 35kA, TPN Pole, MDO, MCCB with in-built protection relays  such as thermal over load release, earth fault release, magnetic short circuit, auxiliary contacts with RHOM, door interlock facility &amp; padlock facility shall contain the following:</t>
  </si>
  <si>
    <t>Indicating lamps shall be protected by 6A MCB to indicate ON, OFF, TRIP for MCCB</t>
  </si>
  <si>
    <t>1 set of under voltage relay; MDM shall be considered.</t>
  </si>
  <si>
    <t>i</t>
  </si>
  <si>
    <t xml:space="preserve">1 Nos. 200 A, TPN MCCB, motor duty, with RHOM and outgoing feeder to i) Second Floor Distribution Panel  </t>
  </si>
  <si>
    <t>Each compartment shall contain :</t>
  </si>
  <si>
    <t>Ammeter 0 - 200 amps with 200/5 amps CT’s and selector switch.</t>
  </si>
  <si>
    <t>2 Nos compartment free for any future or additional Plant room requirements with MCBs-10 Nos for miscl works</t>
  </si>
  <si>
    <t>21.3</t>
  </si>
  <si>
    <t>Supply, erection, testing and commissioning of wall mounted FDP made out of 16 G MS sheet metal duly powder coated and comprising combination fuse switch units, incoming MCCBs, and MCBs, connecting strips with lugs and ferruls, internal copper control wiring panel signage and Tagged etc. complete hinged doors with gaskets etc., all assembled on as per design and specifications as per below data:</t>
  </si>
  <si>
    <t>Incoming MCCB-100A-1#, Outgoing MCBs-32A-8#; (GF &amp; FF)</t>
  </si>
  <si>
    <t>Incoming MCCB-160A-1#, Outgoing MCBs-32A-8#; (3rd &amp; 4th Fl)</t>
  </si>
  <si>
    <t>Incoming MCCB-200A-1#, Outgoing MCBs-32A-8#;  (2nd Floor)</t>
  </si>
  <si>
    <t>21.4</t>
  </si>
  <si>
    <t>Supply, erection, testing and commissioning of wall/Floor mounted control panel made out of 16 G MS sheet metal duly powder coated and comprising combination fuse switch units, incoming MCCBs, Indicators, Ammeter, Volt meter, CTs, cable alleys, connecting strips with lugs and ferruls, internal copper control wiring panel signage and Tagged etc. complete hinged doors with gaskets etc., all assembled on as per design and specifications as per below data:</t>
  </si>
  <si>
    <t>Outgoing MPCBs, star delta motor starter with OLR, timer, indicators, Ammeter, CTs suitable 9.3KW axial flow fans-2 sets</t>
  </si>
  <si>
    <t>Complete as above</t>
  </si>
  <si>
    <t>21.5</t>
  </si>
  <si>
    <t>Outgoing MPCBs, star delta motor starter with OLR, timer, indicators, Ammeter, CTs suitable 9.3KW TFA AHU motors-1 sets</t>
  </si>
  <si>
    <t>21.6</t>
  </si>
  <si>
    <t>MCC-06-AHU starter Panels; Located in all AHU rooms near AHUs</t>
  </si>
  <si>
    <t>21.7</t>
  </si>
  <si>
    <t>1 Nos.  10 A TPN MPCB having short circuit (min 25 KA) and overload protection with DOL starter with contactor, SPPR suitable for 2.2 KW motor with ON/OFF / Trip  indication  lamps  and  push  buttons,  Digital  ammeter  and  selector  switch, potential free contacts for remote operation in each feeder and Auto Manual Selector Switch as required including auxiliary relay with  contacts  for smoke signal.As per technical specifications with all the necessary mounting accessories as required for complete installation.</t>
  </si>
  <si>
    <t>1 Nos.  16 A TPN MPCB having short circuit (min 25 KA) and overload protection with DOL starter with contactor, SPPR suitable for 3.7 KW motor with ON/OFF / Trip  indication  lamps  and  push  buttons,  Digital  ammeter  and  selector  switch, potential free contacts for remote operation in each feeder and Auto Manual Selector Switch as required including auxiliary relay with  contacts  for smoke signal.As per technical specifications with all the necessary mounting accessories as required for complete installation.</t>
  </si>
  <si>
    <t>1 Nos.  20 A TPN MPCB having short circuit (min 25 KA) and overload protection with DOL starter with contactor, SPPR suitable for 5.5 KW motor with ON/OFF / Trip  indication  lamps  and  push  buttons,  Digital  ammeter  and  selector  switch, potential free contacts for remote operation in each feeder and Auto Manual Selector Switch as required including auxiliary relay with  contacts  for smoke signal.As per technical specifications with all the necessary mounting accessories as required for complete installation.</t>
  </si>
  <si>
    <t>22.</t>
  </si>
  <si>
    <t>POWER CABLES:</t>
  </si>
  <si>
    <t>22.1</t>
  </si>
  <si>
    <t>Supply,  Laying,   installation   testing  and  commissioning  of    following  1100  volt grade  PVC  FRLS  sheathed  XLPE  2XFY  insulated  copper/Aluminium  conductor  armoured cables as per specification in existing RCC/PVC pipe/Burried in ground or on cable trays,  includes  anchor  fasteners   with  clamps,  saddles  fixing  bolts,  1.2  mm  thick aluminium engraved cable tags at both ends etc. As per technical specifications with all the necessary mounting accessories as required for complete installation.</t>
  </si>
  <si>
    <t xml:space="preserve">240 mm² x 3½ Core Aluminium Armoured </t>
  </si>
  <si>
    <t xml:space="preserve">180 mm² x 3½ Core Aluminium Armoured </t>
  </si>
  <si>
    <t xml:space="preserve">120 mm² x 3½ Core Aluminium Armoured </t>
  </si>
  <si>
    <t xml:space="preserve">  16 mm² x 4 Core Copper Armoured </t>
  </si>
  <si>
    <t xml:space="preserve">  10 mm² x 4 Core Copper Armoured </t>
  </si>
  <si>
    <t xml:space="preserve">  16 mm² x 3 Core Copper Armoured </t>
  </si>
  <si>
    <t xml:space="preserve">  10 mm² x 3 Core Copper Armoured </t>
  </si>
  <si>
    <t xml:space="preserve">   6 mm² x 3 Core Copper Armoured </t>
  </si>
  <si>
    <t xml:space="preserve">   4 mm² x 3 Core Copper Armoured </t>
  </si>
  <si>
    <t xml:space="preserve"> 2.5 mm² x 3 Core Copper Armoured </t>
  </si>
  <si>
    <t xml:space="preserve"> 2.5 mm² x 2 Core Copper Armoured </t>
  </si>
  <si>
    <t xml:space="preserve"> 1.5 mm² x 3 Core Copper Armoured </t>
  </si>
  <si>
    <t>22.2</t>
  </si>
  <si>
    <t>Supply, installation, testing and commissioning of following cables:</t>
  </si>
  <si>
    <t xml:space="preserve"> 2.5 mm² x 3 Core unarmoured ATC conductor multistranded  cable.</t>
  </si>
  <si>
    <t xml:space="preserve"> 1.5 mm² x 3 Core unarmoured ATC conductor multistranded  cable.</t>
  </si>
  <si>
    <t xml:space="preserve"> 1.0 mm² x 2 Core unarmoured ATC conductor multistranded  cable.</t>
  </si>
  <si>
    <t xml:space="preserve">Ethernet CAT-5 Control cable for looping of MCC panel &amp; BMS room. </t>
  </si>
  <si>
    <t>22.3</t>
  </si>
  <si>
    <t>Cable Trays :</t>
  </si>
  <si>
    <t>Supply and erection of 2 mm thick slotted type, hot dip galvanized, cable trays and cable tray supports out of rolled Sheet, sections,  pipes, plates, etc. including welding, anchorbolts, threaded down rods, bolting, riveting, supply of necessary anchor bolts and grouting etc. including breaking walls, floors, etc. for structures as required including supply of all GI hardware materials, all labour and materials complete as per approved drawings, specifications of this tender and directions of Engineer-in-charge. The rate shall include supply &amp; fixing of MS Grip bolts in columns/beams/walls/ceiling etc.as required &amp; including drilling . Rod supports shall be of galvanized full threaded rods of sizes 8,10 &amp; 12mm dia for fixing to anchor fastener, anchor bolts etc. For the purposes of quoting rate per meter Contractor to include the cost of all the above. No separate measurement or payment will be considered.</t>
  </si>
  <si>
    <t>The length of the full threaded rods for the purposes of quoting shall be 1200 mm &amp; includes nuts &amp; washers and supports shall be at a min. Distance of 1 Mtr. The rate will include all required bends, tees, vertical up &amp; downs, radius bends and other applicable accessories shall be factory fabricated, complete &amp; as required.</t>
  </si>
  <si>
    <t>900 mm width x62.5mm depth x 2.0 mm thick</t>
  </si>
  <si>
    <t>600 mm width x50mm depth x 2.0 mm thick</t>
  </si>
  <si>
    <t>450 mm wide x 50 mm high</t>
  </si>
  <si>
    <t>300 mm wide x 50 mm high</t>
  </si>
  <si>
    <t>100 mm wide x 50 mm high</t>
  </si>
  <si>
    <t>22.4</t>
  </si>
  <si>
    <t xml:space="preserve">Supply &amp; Installation of GI wires for earthing and to be run with the power cable </t>
  </si>
  <si>
    <t xml:space="preserve">12 SWG GI wire for JET FANS </t>
  </si>
  <si>
    <t xml:space="preserve">Rmt </t>
  </si>
  <si>
    <t xml:space="preserve">8 SWG GI wire </t>
  </si>
  <si>
    <t xml:space="preserve">25x3 GI strips </t>
  </si>
  <si>
    <t xml:space="preserve">40x6 GI strips </t>
  </si>
  <si>
    <t>22.5</t>
  </si>
  <si>
    <t>Earthing System:</t>
  </si>
  <si>
    <t>Supply, installation, testing and commissioning of following  sizes of  G.I. strip/ wire on  surface  or  in  recess  for  loop  earthing  along  with  existing  surface/  recessed conduit/  submain  wiring/  cable  complete  as  required  including  inter    connection between  length   at   joints,   all  the  necessary mounting/   fixing  accessories  etc.  as required for proper installation as per technical specifications with all the necessary mounting accessories as required for complete installation</t>
  </si>
  <si>
    <t>50mm x 6mm</t>
  </si>
  <si>
    <t>25mm x 5mm</t>
  </si>
  <si>
    <t>25mm x 3mm</t>
  </si>
  <si>
    <t>8 SWG wire</t>
  </si>
  <si>
    <t>22.6</t>
  </si>
  <si>
    <t>Supplying  and  laying  of  following  sizes  of  FR  PVC  conduit  on  surface/recess including  cutting/  filling  chases  along  with  conduit  accessories  etc.  complete  as required.</t>
  </si>
  <si>
    <t>Supplying,  installing,  testing  and  commissioning  of  Centrifugal  Vertical  Inline Pumps factory mounted on a common base with electric motor for recirculation of water for the central air conditioning system.  End suction, vertical split case design,  in  cast  iron  bronze  fitted  construction  specifically  designed  for  quiet operation for chilled water cooling systems as shown in the drawings. All pumps shall  be  provided  with  mechanical  seal  and  aligned  properly  as  required.  The pump  motor  shall  be  suitable  for  415±10%  volts,  50  cycles,  3  phase  power supply. All motors shall be of IE-3 standard rating. The quoted price shall include cost of thermal insulation and cladding of chilled water pumps as per specification described in CHW piping head. Pumps with performance characteristics as given below:</t>
  </si>
  <si>
    <t>1.26</t>
  </si>
  <si>
    <t>All the necessary Isolation valves in ref circuit wherever necessary shall be provided</t>
  </si>
  <si>
    <t>(All motors shall be of IE-3 standard rating)</t>
  </si>
  <si>
    <t>The  above piping shall have all necessary Supporting arrangement of suitable sized MS channel or angle etc. All supports shall be painted using one coat of primer &amp; two coats of epoxy paint of approved colour.  All the necessary HD-PVC block supports must be in place at the required intervals as described in relevant ISI codes for supports.</t>
  </si>
  <si>
    <t>Supply,  installation,  testing  &amp;  commissioning  of  Ball  valve  with  PN 16  rating  and matching flanges (For details refer Technical specfication).</t>
  </si>
  <si>
    <t>Supply,  installation,  testing  &amp;  commissioning  of  Ball  valve  with strainer  PN 16  rating  and matching flanges (For details refer Technical specfication).</t>
  </si>
  <si>
    <t>Supply, installation, testing &amp; commissioning of Drain valve PN 16  rating (For details refer Technical specfication).</t>
  </si>
  <si>
    <t>Supply,  Installing, testing and commissioning   of following sizes PN 16 rating C.I butterfly valves,  of lug type construction, in  position complete with flanges, bolts, nuts gaskets etc. and conforming to specifications.</t>
  </si>
  <si>
    <t>Supply, installation, testing &amp; commissioning of 2-way  cum balancing Valve( dynamic) with matching flanges with PN 16 rating (For details refer Technical specfication). The valve should be above provide position feed back status.</t>
  </si>
  <si>
    <t>The Price Quoted shall inlcude RCC Foundation with Drain Arrangement for Cooling Tower and Makeup Water Tank as per approved drawings.</t>
  </si>
  <si>
    <t>Leaving water leaving temperature :   32.2°C</t>
  </si>
  <si>
    <t>Entering water entering temperature :   36.4°C</t>
  </si>
  <si>
    <t>Ambient  WB Temperature :   28°C</t>
  </si>
  <si>
    <t>250.0 KW (Provision for one standby unit must be kept in plantroom)</t>
  </si>
  <si>
    <t xml:space="preserve">  80 mm Ø </t>
  </si>
  <si>
    <t xml:space="preserve">  65 mm Ø </t>
  </si>
  <si>
    <t xml:space="preserve">  50 mm Ø</t>
  </si>
  <si>
    <t xml:space="preserve">  40 mm dia</t>
  </si>
  <si>
    <t xml:space="preserve">  32 mm dia</t>
  </si>
  <si>
    <t xml:space="preserve">  25 mm dia</t>
  </si>
  <si>
    <t xml:space="preserve"> 80 mm dia.</t>
  </si>
  <si>
    <t xml:space="preserve"> 65 mm dia.</t>
  </si>
  <si>
    <t xml:space="preserve"> 50 mm dia.</t>
  </si>
  <si>
    <t xml:space="preserve"> 40 mm dia.</t>
  </si>
  <si>
    <t xml:space="preserve"> 32 mm dia.</t>
  </si>
  <si>
    <t xml:space="preserve"> 25 mm dia.</t>
  </si>
  <si>
    <t xml:space="preserve"> 20 mm dia.</t>
  </si>
  <si>
    <t>Supply,  Installing, testing and commissioning   of following sizes PN 16 rating C.I butterfly valves, of lug type construction duly insulated with PUF / Closed shell covered with 24G aluminium sheet box, in position complete with flanges, bolts, nuts gaskets etc. and conforming to specification.</t>
  </si>
  <si>
    <t>These pipes then shall be cladded with 24G aluminium sheet cladding on te above insulated pipes as per approved shop drawings and specifications. (It shall be done only on all plant room exposed, vertical shaft and Terrace exposed pipes)</t>
  </si>
  <si>
    <t xml:space="preserve">Minimum COP should be 5.8  The NPLV of VFD chiller should not be more than 0.4 KW/TR  </t>
  </si>
  <si>
    <t xml:space="preserve">3200 CFM, 30mm WG, 1.1KW, 3Phase 1400 RPM </t>
  </si>
  <si>
    <t>2400 CFM, 25mm WG, 1.1KW, 3Phase 1400 RPM</t>
  </si>
  <si>
    <t>1300 CFM, 30mm WG, 0.75KW, 3Phase 1400 RPM</t>
  </si>
  <si>
    <t>1000 CFM, 25mm WG, 0.75KW, 3Phase 1400 RPM</t>
  </si>
  <si>
    <t>5400 CFM, 30mm WG, 2.2KW, 3Phase 1400 RPM</t>
  </si>
  <si>
    <t>4000 CFM, 25mm WG, 2.2KW, 3Phase 1400 RPM</t>
  </si>
  <si>
    <t>1150 CFM, 30mm WG, 0.55KW, 3Phase 1400 RPM</t>
  </si>
  <si>
    <t>850 CFM, 25mm WG, 0.55KW, 3Phase 1400 RPM</t>
  </si>
  <si>
    <t>3000 CFM, 50mm WG, 1.1KW, 3Phase 1400 RPM, Suitable for VFD</t>
  </si>
  <si>
    <t>3450 CFM, 50mm WG, 1.1KW, 3Phase 1400 RPM, Suitable for VFD</t>
  </si>
  <si>
    <t>2100 CFM, 40mm WG, 1.1KW, 3Phase 1400 RPM,</t>
  </si>
  <si>
    <t>1250 CFM, 40mm WG, 0.75KW, 3Phase 1400 RPM</t>
  </si>
  <si>
    <t>2000 CFM, 30mm WG, 1.1KW, 3Phase 1400 RPM</t>
  </si>
  <si>
    <t>200 CFM, 40mm WG, 0.37KW, 2800 RPM FOR PANTRY</t>
  </si>
  <si>
    <t>375 CFM, 40mm WG, 0.37KW, 2800 RPM FOR TOILETS</t>
  </si>
  <si>
    <t>Upto 700 CFM, 25mm WG, 0.55KW, 3Phase 1400 RPM</t>
  </si>
  <si>
    <t>1250 CFM, 25mm WG, 0.55KW, 3Phase 1400 RPM</t>
  </si>
  <si>
    <t>3000 to 4000 CFM, 25mm WG, 2.2KW, 3Phase 1400 RPM</t>
  </si>
  <si>
    <t>1350 CFM, 40mm WG, 0.55KW, 2800 RPM FOR TOILETS</t>
  </si>
  <si>
    <t>800 CFM, 75mm WG, 0.75KW, 2800 RPM For Kitchen</t>
  </si>
  <si>
    <t>7749 CFM, 554 CFM, 25mm wg, 18.5 TR, 3.7 KW</t>
  </si>
  <si>
    <t>1755 CFM, 135 CFM, 20mm wg,  4.5 TR, 1.1 KW</t>
  </si>
  <si>
    <t>2730 CFM, 210CFM, 20mmWG, 6.5 TR, 1.5 KW</t>
  </si>
  <si>
    <t>2070 CFM, 148 CFM, 15mm WG, 6.0 TR, 1.1 KW</t>
  </si>
  <si>
    <t>1992 CFM, 169 CFM, 20mm WG, 5.5 TR, 1.1KW</t>
  </si>
  <si>
    <t>2792 CFM, 372 CFM, 25 mm WG, 9.5 TR, 2.2 KW</t>
  </si>
  <si>
    <t>2634 CFM, 188 CFM, 20 mm WG, 6.5 TR, 1.5 KW</t>
  </si>
  <si>
    <t>1352 CFM, 113 CFM, 15mmWG, , 4TR, 0.75 KW</t>
  </si>
  <si>
    <t>2778 CFM, 278 CFM, 20mm WG, 7.0 TR, 1.5 KW</t>
  </si>
  <si>
    <t>2535 CFM, 211 CFM, 15mmWG, 7.5 TR, 1.1 KW</t>
  </si>
  <si>
    <t>2995 CFM, 374 CFM, 20mmWG, 7.5 TR, 2.2 KW</t>
  </si>
  <si>
    <t>3894 CFM, 433 CFM, 20mmWG, 10 TR, 2.2 KW</t>
  </si>
  <si>
    <t>The Details are given as follow, Supply air flow, OA Air Flow, ESP in mm W.G, Tonnage, Motor KW</t>
  </si>
  <si>
    <t>3460 CFM, 576 CFM, 30 mm, 14TR, 2.2KW</t>
  </si>
  <si>
    <t>3000 CFM, 500 CFM, 30 mm, 12 TR.2.2 KW</t>
  </si>
  <si>
    <t>2373 CFM, 396 CFM, 30 mm, 12 TR.2.2 KW</t>
  </si>
  <si>
    <t>3452 CFM, 600 CFM, 30mm, 11.5 TR, 2.2 KW</t>
  </si>
  <si>
    <t>5884 CFM, 3740 cfm, 30mm, 30 TR, 5.5 KW</t>
  </si>
  <si>
    <t>3112 CFM, 519 CFM,30mm, 10.5TR,2.2 KW</t>
  </si>
  <si>
    <t>3480 CFM, 3480 CFM,30mm, 25.5 TR, 2.2 KW</t>
  </si>
  <si>
    <t>5326 CFM, 3600 CFM,30mm, 27 TR, 5.5 KW</t>
  </si>
  <si>
    <t>4481 CFM, 3000 CFM, 30mm, 22.5 TR, 3.7 KW</t>
  </si>
  <si>
    <t>2360 CFM, 393 CFM, 30mm, 7 TR, 2.2 KW</t>
  </si>
  <si>
    <t>Outgoing MPCBs, DOL motor starter with OLR, timer, indicators, Ammeter, CTs suitable 1.0KW-5.5KW axial flow fans/exhaust fans-10 sets</t>
  </si>
  <si>
    <t>Supply &amp; Providing thermal insulation for ducting using non-fibrous, CFC free, closed cell, elostomeric nitrile rubber foamed insulation in pre-formed sheets with thermal conductivity of not more than 0.036 W/(m.k) at 10°C. The material should have high resistance to fire (melting class 0). and density not less than 60 Kg/m³. The material used shall be in rolls with self adhesive. The insulation sheet joints shall be sealed using self adhesive black tapes.</t>
  </si>
  <si>
    <t>Designing, fabricating, installing, testing and commissioning of floor mounted, self supported, compartmentalized LT cubical panel (Extendable Type) metal clad switch board, fabricated from 2/1.6mm (14/16 SWG) thick (All load bearing members must be fabricated with 14SWG thick sheet)  CRCA sheet steel suitable for 31 MVA rupturing capacity at 415 V, 3 phase, 4 wire, 50 HZ AC supply and equipped with PVC sleeved aluminum bus bars of specified rating and following switch gears inter connected by PVC sleeved solid conductors, including 7-tank cleaning, degreasing, phosphating process and treatment of panel with anti-corrosive zinc based primer paint and finally powder coating the panel, complete with earthing terminals, cable and bus bar alleys and hoisting hooks as required. The LT panel will comprise ACBs and MCCBs as described below for incoming and outgoing power supplies. All relevent codes of IE shall be applicable to the panel design.</t>
  </si>
  <si>
    <t>Supply,  Installing,  testing  and  commissioning    of  following  sizes  PN  10  rating Double  plate  C.I  Check  valves,  of  lug  type  construction  duly  insulated  with  PUF / Closed cell covered with 24G aluminium sheet box, in position complete with flanges, bolts, nuts gaskets etc. and conforming to specification.</t>
  </si>
  <si>
    <t>Supply,  Installing,  testing  and  commissioning  of    PN  10 rating  Y-strainer  and conforming to the specifications.</t>
  </si>
  <si>
    <r>
      <t xml:space="preserve">All sheet metal (GI) </t>
    </r>
    <r>
      <rPr>
        <b/>
        <sz val="11"/>
        <rFont val="Trebuchet MS"/>
        <family val="2"/>
      </rPr>
      <t>Rectangular / Round In Line Centrifugal Fans</t>
    </r>
    <r>
      <rPr>
        <sz val="11"/>
        <rFont val="Trebuchet MS"/>
        <family val="2"/>
      </rPr>
      <t xml:space="preserve"> for use as Outside / Exhaust Air Units.  The unit shall be complete with rectangular casing, fixing bracket, fan motor assembly, etc. suitable for operation through on 220 V, 1-Ph, 50 Hz AC supply. </t>
    </r>
  </si>
  <si>
    <t>5.1.1</t>
  </si>
  <si>
    <t>5.2</t>
  </si>
  <si>
    <t>5.3</t>
  </si>
  <si>
    <t>5.4</t>
  </si>
  <si>
    <t>5.5</t>
  </si>
  <si>
    <t>5.6</t>
  </si>
  <si>
    <t>5.7</t>
  </si>
  <si>
    <t>5.8</t>
  </si>
  <si>
    <t>5.9</t>
  </si>
  <si>
    <t>5.10</t>
  </si>
  <si>
    <t>6.1</t>
  </si>
  <si>
    <t>8.2</t>
  </si>
  <si>
    <t>8.3</t>
  </si>
  <si>
    <t>8.4</t>
  </si>
  <si>
    <t>8.5</t>
  </si>
  <si>
    <t>8.6</t>
  </si>
  <si>
    <t>8.7</t>
  </si>
  <si>
    <t>8.8</t>
  </si>
  <si>
    <t>8.9</t>
  </si>
  <si>
    <t>8.10</t>
  </si>
  <si>
    <t>8.11</t>
  </si>
  <si>
    <t>8.12</t>
  </si>
  <si>
    <t>8.13</t>
  </si>
  <si>
    <t>8.14</t>
  </si>
  <si>
    <t>9.1</t>
  </si>
  <si>
    <t>CONTROL VALVES</t>
  </si>
  <si>
    <t>9.1.1</t>
  </si>
  <si>
    <t>9.2</t>
  </si>
  <si>
    <t>2072 CFM, 690 CFM,30mm, 8.5 TR, 2.2 KW</t>
  </si>
  <si>
    <t>Description</t>
  </si>
  <si>
    <t>Supply,  Installing, testing and commissioning   of following sizes PN 16 rating C.I Motorised butterfly valves on/ off type in position complete with flanges,bolts, nuts gaskets etc. and conforming to specifications. These valves shall have wheel for manual operation also. All the wiring shall be used from cable head for power and control wiring of suitable ratings.</t>
  </si>
  <si>
    <t>Supply,  Installing, testing and commissioning   of following sizes PN 16 rating C.I Motorized butterfly valves, of lug type construction duly insulated with PUF / Closed cell covered with 24G aluminium sheet box, in position complete with flanges,bolts, nuts gaskets etc. and conforming to specification. These valves shall have wheel for manual operation also. All the wiring shall be used from cable head for power and control wiring of suitable ratings.</t>
  </si>
  <si>
    <t>DOUBLE LAYER CANVASS CONNECTION</t>
  </si>
  <si>
    <t xml:space="preserve">Supply, Installation,testing and commissioning of double Layer canvass connection  fire retardant cloth for the end connection of AHU/CSU/TFA and Ventilation fan to reduce the vibration. It shall be fire rated for atleat 2 hrs. </t>
  </si>
  <si>
    <t>Unit</t>
  </si>
  <si>
    <t>Qty</t>
  </si>
  <si>
    <t>3.3</t>
  </si>
  <si>
    <t>3.3.1</t>
  </si>
  <si>
    <t>Supplying, laying/ fixing, testing and commissioning of following MS heavy duty C  class of nominal sizes of chilled   water   piping inside   the   building  with   necessary   clamps, flanges, nut bolts &amp; gaskets,  vibration isolators and fittings duly insulated with fire  retardant  quality  of Nitrile rubber  class O with SR 505 adhesive pasting, sealeants and Fiber cloth of density 7 mil and painted with 2 coates of encoat paint of minimum thickness 3mm each coat.  The insulation joints must be sealed properly  with suitable nitrile tape before the FG cloth wrap. The thermal conductivity of the insulation material shall not more than 0.036 W/m°K) @ 20°C and density of material shall not less than 50kg/m³±10%.</t>
  </si>
  <si>
    <t>Chilled Water Flow                         172 USGPM</t>
  </si>
  <si>
    <t>Supply, installation, testing and commissioning of FRP - Induced draft top discharge type Cooling tower (CTI approved) guaranteed to cool the quantity of water as per Equipment schedule. The unit shall be complete with FRP cold water tower basin with fittings, make-up, quickfill arrangement, overflow and drain arrangement with necessary valves, sprinkler assembly, TEFC Class 'F' insulation, IP55 induction motor, glass reinforced polymer fan, drift eliminators, drive, motor guard, fan guard, belt guard, float valve, hot dip GI ladder, anti-vibration mountings etc and as per specifications.The motor shall be capable of VFD operation. Motor should be suitable for 415V, 3 Phase, 50Hz power supply. The Heat rejection Factor to be considered as per CTI Standard and shall not less than 1.2. All motors shall be of IE-3 standard rating.</t>
  </si>
  <si>
    <t>1 No. 630 A, TPN MCCB, motor duty with extended handle and outgoing feeder to 250 KW starter panel of HWG panel. The compartment shall contain :</t>
  </si>
  <si>
    <t xml:space="preserve">S.No.
</t>
  </si>
  <si>
    <t xml:space="preserve">The semi hermetic compressor should be mono/ twin type Capacity control range of compressor shall be from 25% to 100%  </t>
  </si>
  <si>
    <r>
      <t xml:space="preserve">Supply, installation, testing &amp; commissioning of blow through </t>
    </r>
    <r>
      <rPr>
        <b/>
        <sz val="11"/>
        <color indexed="8"/>
        <rFont val="Trebuchet MS"/>
        <family val="2"/>
      </rPr>
      <t>Fan Coil Units</t>
    </r>
    <r>
      <rPr>
        <sz val="11"/>
        <color indexed="8"/>
        <rFont val="Trebuchet MS"/>
        <family val="2"/>
      </rPr>
      <t xml:space="preserve"> (FCU) with Fan, Motor with </t>
    </r>
    <r>
      <rPr>
        <b/>
        <sz val="11"/>
        <color indexed="8"/>
        <rFont val="Trebuchet MS"/>
        <family val="2"/>
      </rPr>
      <t>three speed control</t>
    </r>
    <r>
      <rPr>
        <sz val="11"/>
        <color indexed="8"/>
        <rFont val="Trebuchet MS"/>
        <family val="2"/>
      </rPr>
      <t>,</t>
    </r>
    <r>
      <rPr>
        <b/>
        <sz val="11"/>
        <color indexed="8"/>
        <rFont val="Trebuchet MS"/>
        <family val="2"/>
      </rPr>
      <t xml:space="preserve"> 3 row cooling Coil</t>
    </r>
    <r>
      <rPr>
        <sz val="11"/>
        <color indexed="8"/>
        <rFont val="Trebuchet MS"/>
        <family val="2"/>
      </rPr>
      <t xml:space="preserve">, Filter, additional insulated drip tray.With motor connecting terminals. The cost should include </t>
    </r>
    <r>
      <rPr>
        <b/>
        <sz val="11"/>
        <color indexed="8"/>
        <rFont val="Trebuchet MS"/>
        <family val="2"/>
      </rPr>
      <t xml:space="preserve">Thermostat and related cabling </t>
    </r>
    <r>
      <rPr>
        <sz val="11"/>
        <color indexed="8"/>
        <rFont val="Trebuchet MS"/>
        <family val="2"/>
      </rPr>
      <t>also. Refer Equipment schedule for details.</t>
    </r>
  </si>
  <si>
    <t>Chiller 150.0 TR  (Actual Capacity) (2w+1 SB)</t>
  </si>
  <si>
    <t>DOL &amp; S/D Starter Panels for fans; located near each fan</t>
  </si>
  <si>
    <t>MCC-05-Floor Distribution Panel-FDP for TFA &amp; Ventilation Fans-Located @ Terrace</t>
  </si>
  <si>
    <t>Complete as above as per drg</t>
  </si>
  <si>
    <t xml:space="preserve">Incoming MCCB-160A-1#, </t>
  </si>
  <si>
    <t xml:space="preserve">Incoming MCCB-125A-1#, </t>
  </si>
  <si>
    <t>Local AHU starter panel for AHUs located near each AHU consisting of contactors &amp; push buttons, ON status Indicators, OLRs, contactor for heater bank, connecters &amp; control copper wiring with ferruls etc complete in all respects for motors ranging from 1.0KW - 5.5 KW</t>
  </si>
  <si>
    <t xml:space="preserve">2 Nos. 100 A, TPN MCCB, motor duty, with RHOM and outgoing feeder to i) Ground Floor Distribution Panel  iii) First Floor Distribution Panel </t>
  </si>
  <si>
    <t>1 Nos. 125 A, TPN MCCB, motor duty, with RHOM and outgoing feeder to i) Terrace Panel</t>
  </si>
  <si>
    <t xml:space="preserve">3 Nos. 160 A, TPN MCCB, motor duty, with RHOM and outgoing feeder to i) Basement Vent panel, 3rd &amp; 4th Floor Distribution Panel  </t>
  </si>
  <si>
    <t>MCC-03-Ventilation Fans-Basement; located @ basement near Vent fans</t>
  </si>
  <si>
    <t>MCC-04 (HVAC-Lowside) Floor Distribution Panel-FDP; Located @each Floor near cable shaft</t>
  </si>
  <si>
    <t>Supply, installation, testing and balancing of Extruded Al. powder coated Rain Protection louvers with both side flange for Air intake and Exhaust as per specification &amp; approved shop drawing. For Fresh air louvers shall be installed with filter box. The Louver velocity shall not exceed 2.5 m/s for intake and 4 m/s for air out.</t>
  </si>
  <si>
    <r>
      <t xml:space="preserve">Supply, installation and balancing of Single Layer Insulated </t>
    </r>
    <r>
      <rPr>
        <b/>
        <sz val="11"/>
        <color indexed="8"/>
        <rFont val="Trebuchet MS"/>
        <family val="2"/>
      </rPr>
      <t>70 /100</t>
    </r>
    <r>
      <rPr>
        <sz val="11"/>
        <color indexed="8"/>
        <rFont val="Trebuchet MS"/>
        <family val="2"/>
      </rPr>
      <t xml:space="preserve"> </t>
    </r>
    <r>
      <rPr>
        <b/>
        <sz val="11"/>
        <color indexed="8"/>
        <rFont val="Trebuchet MS"/>
        <family val="2"/>
      </rPr>
      <t xml:space="preserve">MM WIDE </t>
    </r>
    <r>
      <rPr>
        <sz val="11"/>
        <color indexed="8"/>
        <rFont val="Trebuchet MS"/>
        <family val="2"/>
      </rPr>
      <t>Canvass Connection</t>
    </r>
  </si>
  <si>
    <r>
      <t>Supply and Installation of Cowl piece with Insect Mesh with external flanges and additional GSS stiffeners incase mouth area is more than 0.5 m</t>
    </r>
    <r>
      <rPr>
        <sz val="11"/>
        <color indexed="8"/>
        <rFont val="Calibri"/>
        <family val="2"/>
      </rPr>
      <t>²</t>
    </r>
  </si>
  <si>
    <t>Furnishing  and  installing,  as  shown  on  plans,  a  centrifugal/  coalescence  type  air separator  for  following  pipe  size.  The  unit  shall  inlet  and  outlet  connections tangential to the vessel shell. The unit shall have an internal stainless steel collector tube with 5/32”  (4mm) diameter perforations and 63% open area designed to direct accumulated air to the compression tank on an air control system or an air vent on an air elimination via an NPT vent connection at top of the unit. It shall work on the principle of coalescence. The shell shall be constructed of carbon steel
with coalescence media of stainless steel. The water velocity inside the shell shall not exceed 1.5m/sec. The carbon steel shell to be fabricated as per IS. 2825 or other similar standard.
The inlet and outlet connections shall be flanged to IS.6392.
It shall be provided with a high capacity auto air vent at the top and a drain valve at the bottom. Matching flanges, high tensile bolts &amp; nuts and gasket shall be also provided by the manufacturer.</t>
  </si>
  <si>
    <t>Dia 80mm</t>
  </si>
  <si>
    <t>Dia 65mm</t>
  </si>
  <si>
    <t>Dia 50mm</t>
  </si>
  <si>
    <t>Dia 40mm</t>
  </si>
  <si>
    <t>Dia 32mm</t>
  </si>
  <si>
    <t>2650 CFM, 2650 CFM, 30mm, 19 TR, 2.2KW TFA Unit suitable  for outdoor installation.</t>
  </si>
  <si>
    <t>1 Nos.  40 A TPN MPCB having short circuit(min 25 KA) and overload protection with DOL starter with contactor, SPPR suitable for 0.55 KW motor with ON/OFF/ Trip  indication  lamps  and  push  buttons,  Digital  ammeter  and  selector  switch, potential free contacts for remote operation in each feeder and Auto Manual Selector Switch as required including auxiliary relay with  contacts  for smoke signal.As per technical specifications with all the necessary mounting accessories as required for complete installation.</t>
  </si>
  <si>
    <t>1 Nos.  63 A TPN MPCB having short circuit (min 25 KA) and overload protection with  DOL starter  with  contactor, SPPR  suitable for 1.1  KW  motor with  ON/OFF/ Trip  indication  lamps  and  push  buttons,  Digital  ammeter  with  CTs  and  selector switch, potential free contacts for remote operation in each feeder and Auto Manual Selector Switch as required including auxiliary relay with contacts for smoke signal.</t>
  </si>
  <si>
    <t>1 Nos.  63 A TPN MPCB having short circuit (min 25 KA) and overload protection with  DOL starter  with  contactor, SPPR  suitable for 1.5  KW  motor with  ON/OFF/ Trip  indication  lamps  and  push  buttons,  Digital  ammeter  with  CTs  and  selector switch, potential free contacts for remote operation in each feeder and Auto Manual Selector Switch as required including auxiliary relay with contacts for smoke signal.</t>
  </si>
  <si>
    <t>1 Nos.  40 A TPN MPCB having short circuit (min 25 KA) and overload protection with DOL starter with contactor, SPPR suitable for 0.75 KW motor with ON/OFF/ Trip  indication  lamps  and  push  buttons,  Digital  ammeter  and  selector  switch, potential free contacts for remote operation in each feeder and Auto Manual Selector Switch as required including auxiliary relay with  contacts  for smoke signal. As per technical specifications with all the necessary mounting accessories as required for complete installation.</t>
  </si>
  <si>
    <t>Automatic timer controller to be attached with the starter panel for Basement ventilation exhaust fans for Auto timer peration of the ventilation fans as per designed usage and requirement in 24 hour format</t>
  </si>
  <si>
    <t>23.</t>
  </si>
  <si>
    <t>per month</t>
  </si>
  <si>
    <t>24.</t>
  </si>
  <si>
    <t>24.1</t>
  </si>
  <si>
    <t>Outgoing MPCBs, DOL motor starter with OLR, timer, indicators, Ammeter, CTs suitable 1.0KW-5.5KW axial flow fans/exhaust fans-15 sets</t>
  </si>
  <si>
    <t>The VFD Rating shall be suitable for 3# pumps, the Controller shall have I/O Points to control multiple variable Speed pumps</t>
  </si>
  <si>
    <t>ALUMINIUM CLADDING FOR CHW PIPES</t>
  </si>
  <si>
    <t>BUTTERFLY VALVES (with Insulation)</t>
  </si>
  <si>
    <t>MOTORISED BUTTERFLY VALVES (with Insulation)</t>
  </si>
  <si>
    <t>CHECK/NON RETURN VALVES (with Insulation)</t>
  </si>
  <si>
    <t>BALANCING VALVES (Manual with insulation)</t>
  </si>
  <si>
    <t>Y-STRAINERS (with Insulation)</t>
  </si>
  <si>
    <t>EXPANSION BELLOWS</t>
  </si>
  <si>
    <t>EXPANSION TANK</t>
  </si>
  <si>
    <t>MICRO BUBBLE AIR SEPERATOR</t>
  </si>
  <si>
    <t>CONDENSER WATER PIPING</t>
  </si>
  <si>
    <t>BUTTERFLY VALVES (without Insulation)</t>
  </si>
  <si>
    <t>BALL VALVES (without Insulation)</t>
  </si>
  <si>
    <t>MOTORISED BUTTERFLY VALVES (without Insulation)</t>
  </si>
  <si>
    <t>CHECK/NON RETURN VALVES (without Insulation)</t>
  </si>
  <si>
    <t>BALANCING VALVES (without Insulation)</t>
  </si>
  <si>
    <t>Y-STRAINERS (without Insulation)</t>
  </si>
  <si>
    <t>FLEXIBLE PIPE CONNECTIONS</t>
  </si>
  <si>
    <t>CONDENSATE DRAIN PIPING</t>
  </si>
  <si>
    <t>THERMOMETER</t>
  </si>
  <si>
    <t>THERMOWELL</t>
  </si>
  <si>
    <t>PRESSURE GAUGE</t>
  </si>
  <si>
    <t>AUTO AIR VENT</t>
  </si>
  <si>
    <t>LAMINAR FLOW DIFFUSERS</t>
  </si>
  <si>
    <t>CANVASS CONNECTIONS</t>
  </si>
  <si>
    <t>COWL PIECE WITH INSECT MESH</t>
  </si>
  <si>
    <t>DUCT INSULATION</t>
  </si>
  <si>
    <t>ACOUSTIC LINING</t>
  </si>
  <si>
    <t>UNDERDECK INSULATION</t>
  </si>
  <si>
    <t>OEM shall have local office/service centre and an affidavit shall be required to be submitted to keep the availability of spares upto 10 years from the date of delivering of the chillers to site.</t>
  </si>
  <si>
    <t>600 USGPM (2W +1S), Head in 14-16mtr</t>
  </si>
  <si>
    <t>200mm dia</t>
  </si>
  <si>
    <t>Supplying, fixing, testing and commissioning of condenser water pipes of MS ‘C’ class (heavy class) material following   sizes conforming to IS 1239 Part-1/ IS 3589 along with necessary clamps, vibration isolators, and fitting such as bends, tees etc.but excluding strainer and gauges etc adequately supported on rigid supports etc duly painted as per specification and as required.</t>
  </si>
  <si>
    <t xml:space="preserve"> 80 mm Ø</t>
  </si>
  <si>
    <t xml:space="preserve"> 50 mm Ø</t>
  </si>
  <si>
    <t xml:space="preserve"> 40 mm Ø</t>
  </si>
  <si>
    <t>25  mm dia with ball valve</t>
  </si>
  <si>
    <t>22,500 CFM, 25mm WG, 3Phase 1400 RPM</t>
  </si>
  <si>
    <r>
      <rPr>
        <b/>
        <u val="single"/>
        <sz val="11"/>
        <color indexed="8"/>
        <rFont val="Trebuchet MS"/>
        <family val="2"/>
      </rPr>
      <t>TYPE 1</t>
    </r>
    <r>
      <rPr>
        <sz val="11"/>
        <color indexed="8"/>
        <rFont val="Trebuchet MS"/>
        <family val="2"/>
      </rPr>
      <t xml:space="preserve">: Supply, installation, testing &amp; commissioning of Double skin construction draw thru type </t>
    </r>
    <r>
      <rPr>
        <b/>
        <sz val="11"/>
        <color indexed="8"/>
        <rFont val="Trebuchet MS"/>
        <family val="2"/>
      </rPr>
      <t>CEILING SUSPENDED UNITS (CSU)</t>
    </r>
    <r>
      <rPr>
        <sz val="11"/>
        <color indexed="8"/>
        <rFont val="Trebuchet MS"/>
        <family val="2"/>
      </rPr>
      <t xml:space="preserve">  with 23 mm thick Sandwitched PUF insulation as per specification &amp; as indicated in the Equipment Schedule. Each complete with DIDW BacKWard / Forward Curved Centrifugal Fan with aerofoil construction, MERV 8 filter sections,  4 /6 row deep water coil of copper tube &amp; aluminium fins construction with Blue Hydraufillic coating for chilled water coil. Coil size shall be selected for a maximum face velocity of 500 feet/minute. Squirrel cage induction motor suitable for VFD, centrifugal fan belt drive and vibration isolators, Limit switches, Emergency Light, Guard for inspection door. Motor shall be suitable for  415±10% volts, 50 cycles/second, 3 phase AC supply.  
Note: AHU shall be supplied with one set of pre commissioning filters. Refer Equipment schedule for details.</t>
    </r>
  </si>
  <si>
    <r>
      <rPr>
        <b/>
        <u val="single"/>
        <sz val="11"/>
        <rFont val="Trebuchet MS"/>
        <family val="2"/>
      </rPr>
      <t>TYPE-2</t>
    </r>
    <r>
      <rPr>
        <sz val="11"/>
        <rFont val="Trebuchet MS"/>
        <family val="2"/>
      </rPr>
      <t xml:space="preserve">: Supply, installation, testing &amp; commissioning of Double skin construction draw thru type </t>
    </r>
    <r>
      <rPr>
        <b/>
        <sz val="11"/>
        <rFont val="Trebuchet MS"/>
        <family val="2"/>
      </rPr>
      <t>FLOOR MOUNTED AIR HANDLING UNITS</t>
    </r>
    <r>
      <rPr>
        <sz val="11"/>
        <rFont val="Trebuchet MS"/>
        <family val="2"/>
      </rPr>
      <t xml:space="preserve">  with 48 mm thick Sandwitched PUF insulation with thermal break profile as per specification &amp; as indicated in the Equipment Schedule. Each complete with Plug Fan, Mixing Box, RA Dampers, Motorised OA dampers with actuators, MERV-8 Panel filter and MERV-14 Bag/Pocket filter sections,  </t>
    </r>
    <r>
      <rPr>
        <b/>
        <sz val="11"/>
        <rFont val="Trebuchet MS"/>
        <family val="2"/>
      </rPr>
      <t>6 row deep Chilled water coil</t>
    </r>
    <r>
      <rPr>
        <sz val="11"/>
        <rFont val="Trebuchet MS"/>
        <family val="2"/>
      </rPr>
      <t xml:space="preserve"> of copper tube &amp; aluminium fins construction with Hydraufillic  coating, coil size shall be selected for a maximum face velocity of 2.5m/s, squirrel cage induction motor,</t>
    </r>
    <r>
      <rPr>
        <b/>
        <sz val="11"/>
        <rFont val="Trebuchet MS"/>
        <family val="2"/>
      </rPr>
      <t xml:space="preserve"> Space provision for Electrical Heater section, Space provision UVC Emitters,</t>
    </r>
    <r>
      <rPr>
        <sz val="11"/>
        <rFont val="Trebuchet MS"/>
        <family val="2"/>
      </rPr>
      <t xml:space="preserve"> Plug fan with vibration isolators, Limit switches, Emergency Light , Guard for inspection door. Fan speed shall not more than 1400 RPM. Motor shall be suitable for variable frequency drive 415±10% volts, 50 cycles/second, 3 phase AC supply. Refer Equipment schedule for Other details.</t>
    </r>
  </si>
  <si>
    <r>
      <rPr>
        <b/>
        <u val="single"/>
        <sz val="11"/>
        <rFont val="Trebuchet MS"/>
        <family val="2"/>
      </rPr>
      <t>TYPE-3</t>
    </r>
    <r>
      <rPr>
        <sz val="11"/>
        <rFont val="Trebuchet MS"/>
        <family val="2"/>
      </rPr>
      <t xml:space="preserve">: Supply, installation, testing &amp; commissioning of Double skin construction draw thru type </t>
    </r>
    <r>
      <rPr>
        <b/>
        <sz val="11"/>
        <rFont val="Trebuchet MS"/>
        <family val="2"/>
      </rPr>
      <t>FLOOR MOUNTED AIR HANDLING UNITS</t>
    </r>
    <r>
      <rPr>
        <sz val="11"/>
        <rFont val="Trebuchet MS"/>
        <family val="2"/>
      </rPr>
      <t xml:space="preserve">  with 48mm thick Sandwitched PUF insulation with thermal break profile as per specification &amp; as indicated in the Equipment Schedule. Each complete with suitable Fan, intake plenum, RA Dampers, Motorised OA dampers without actuators, MERV-8 Panel filter and </t>
    </r>
    <r>
      <rPr>
        <b/>
        <sz val="11"/>
        <rFont val="Trebuchet MS"/>
        <family val="2"/>
      </rPr>
      <t>MERV-17 Bag/Pocket filte</t>
    </r>
    <r>
      <rPr>
        <sz val="11"/>
        <rFont val="Trebuchet MS"/>
        <family val="2"/>
      </rPr>
      <t xml:space="preserve">r sections,  </t>
    </r>
    <r>
      <rPr>
        <b/>
        <sz val="11"/>
        <rFont val="Trebuchet MS"/>
        <family val="2"/>
      </rPr>
      <t>6/8 row deep Chilled water coil</t>
    </r>
    <r>
      <rPr>
        <sz val="11"/>
        <rFont val="Trebuchet MS"/>
        <family val="2"/>
      </rPr>
      <t xml:space="preserve"> of copper tube &amp; aluminium fins construction with Hydraufillic  coating, coil size shall be selected for a maximum face velocity of 2.5m/s. Squirrel cage induction motor, </t>
    </r>
    <r>
      <rPr>
        <b/>
        <sz val="11"/>
        <rFont val="Trebuchet MS"/>
        <family val="2"/>
      </rPr>
      <t>Space provision for Electrical Heater section, Space provision UVC Emitters</t>
    </r>
    <r>
      <rPr>
        <sz val="11"/>
        <rFont val="Trebuchet MS"/>
        <family val="2"/>
      </rPr>
      <t>, Plug fan with vibration isolators, Limit switches, Emergency Light, Guard for inspection door. Fan speed shall not more than 1400 RPM. Motor shall be suitable for variable frequency drive 415±10% volts, 50 cycles/second, 3 phase AC supply. Refer Equipment schedule for Other details.</t>
    </r>
  </si>
  <si>
    <t>4484 CFM, 30mm, 32.0 TR- For Microbiology Lab</t>
  </si>
  <si>
    <t>4.0 KW</t>
  </si>
  <si>
    <t>7.0 KW</t>
  </si>
  <si>
    <t>21.0 KW</t>
  </si>
  <si>
    <t>18.0 KW</t>
  </si>
  <si>
    <r>
      <t xml:space="preserve">Supply, installation, testing and balancing of </t>
    </r>
    <r>
      <rPr>
        <b/>
        <sz val="11"/>
        <rFont val="Trebuchet MS"/>
        <family val="2"/>
      </rPr>
      <t>Al. Powder coated Continuous grilles</t>
    </r>
    <r>
      <rPr>
        <sz val="11"/>
        <rFont val="Trebuchet MS"/>
        <family val="2"/>
      </rPr>
      <t xml:space="preserve"> with necessary flanges for supply &amp; return air of the following sizes.</t>
    </r>
  </si>
  <si>
    <t>150 mm Ø wide continous grille</t>
  </si>
  <si>
    <t>300 mm  Ø wide continous grille</t>
  </si>
  <si>
    <t>200 mm Ø  dia</t>
  </si>
  <si>
    <t>150 mm Ø  dia</t>
  </si>
  <si>
    <t>250 mm Ø  dia</t>
  </si>
  <si>
    <t>250 Ø  dia</t>
  </si>
  <si>
    <t>200 Ø dia</t>
  </si>
  <si>
    <t>150 Ø  dia</t>
  </si>
  <si>
    <t>300 Ø dia</t>
  </si>
  <si>
    <t>100 Ø  Dia</t>
  </si>
  <si>
    <t>150 Ø Dia</t>
  </si>
  <si>
    <t xml:space="preserve">  600x600</t>
  </si>
  <si>
    <t xml:space="preserve">Wherever supply air / return air ducts are installed outside the building, exposed to weather, the thickness of insulation material for supply air shall be 20 mm &amp; 15 mm for return air ducts.  The insulation provided for the ducts exposed to sunlight UV / mechanical protection should be applied after minimum 36 hours of curing of adhesive.   </t>
  </si>
  <si>
    <t>MINOR CIVIL WORK</t>
  </si>
  <si>
    <t>Lot</t>
  </si>
  <si>
    <t>All the civil works needed for the proper installation of HVAC equipment and low side work like foundations, wall openings &amp; closing for pipes and ducts and making them good as per the requirement</t>
  </si>
  <si>
    <t>DAILY OPERATION</t>
  </si>
  <si>
    <t>Daily Operation Charges-Labour charges only</t>
  </si>
  <si>
    <t>360 USGPM - (2W+1S), Head -31 mtr</t>
  </si>
  <si>
    <t>3.0TR- 1170 CFM with 50 Pa ESP</t>
  </si>
  <si>
    <t>4789 CFM, 479 CFM, 25mm WG, 12 TR, 3.7 KW</t>
  </si>
  <si>
    <t>DESCRIPTION</t>
  </si>
  <si>
    <t>Total Cost</t>
  </si>
  <si>
    <t>SL NO.</t>
  </si>
  <si>
    <t>SIZE</t>
  </si>
  <si>
    <t>5 FEET BENCH TOP FUMEHOOD:</t>
  </si>
  <si>
    <t>54H x 36D x 60L</t>
  </si>
  <si>
    <t>6 FEET BENCH TOP FUMEHOOD:</t>
  </si>
  <si>
    <t>54H x 36D x 72L</t>
  </si>
  <si>
    <t>5 FEET DISTILLATION HOOD</t>
  </si>
  <si>
    <t>90H x 36D x 60L</t>
  </si>
  <si>
    <r>
      <t xml:space="preserve">Consists of 5 Feet Length Restricted Bypass Distillation Fume hood having </t>
    </r>
    <r>
      <rPr>
        <b/>
        <sz val="11"/>
        <color indexed="10"/>
        <rFont val="Calibri"/>
        <family val="2"/>
      </rPr>
      <t>Granite Worktop</t>
    </r>
    <r>
      <rPr>
        <sz val="11"/>
        <color indexed="8"/>
        <rFont val="Calibri"/>
        <family val="2"/>
      </rPr>
      <t xml:space="preserve">, with Support &amp; covering Panels, PP/FRP Cup sink, Electrical System with 5/15A sockets of 2+2 Nos., Air 12mm Dia Lattice Assembly. Fume hood Front Controlled Services like 1 No. Compressed Air, 1 No. Nitrogen, 1 No. Vacuum and 1 No. Raw Water with Internal piping. With Steel Base Frame Assembly  and Ceiling Enclosure with Access door to cover the gap above fumehood </t>
    </r>
  </si>
  <si>
    <t>6 FEET DISTILLATION HOOD</t>
  </si>
  <si>
    <t>90H x 36D x 72L</t>
  </si>
  <si>
    <t>Sl. No.</t>
  </si>
  <si>
    <t>Qty.</t>
  </si>
  <si>
    <t>SECOND, THIRD &amp; FOURTH FLOOR</t>
  </si>
  <si>
    <t>A</t>
  </si>
  <si>
    <t>FURNITURE AND ACCESSORIES</t>
  </si>
  <si>
    <t>Standing HT Cabinet- 2 Door</t>
  </si>
  <si>
    <t>H36 x D22 x L36</t>
  </si>
  <si>
    <t>H36 x D22 x L30</t>
  </si>
  <si>
    <t>Standing HT Cabinet- 1 Door</t>
  </si>
  <si>
    <t>H36 x D22 x L24</t>
  </si>
  <si>
    <t>H36 x D22 x L15</t>
  </si>
  <si>
    <t>Standing HT Cabinet- 2 door +1 Drawer</t>
  </si>
  <si>
    <t>Standing HT Cabinet- 2 Door +1 Drawer</t>
  </si>
  <si>
    <t>Standing HT Cabinet- 1 Door +1 Drawer</t>
  </si>
  <si>
    <t>H36 x D22 x L18</t>
  </si>
  <si>
    <t>Standing HT Cabinet- 4 Drawer</t>
  </si>
  <si>
    <t>Sitting HT Cabinet- 2 Door +1 Drawer</t>
  </si>
  <si>
    <t>H30 x D22 x L30</t>
  </si>
  <si>
    <t>Sitting HT Cabinet- 2 Door +1 Drawer (MOC -SS)</t>
  </si>
  <si>
    <t>Sitting HT Cabinet- 2 Door (GLASS DOOR)</t>
  </si>
  <si>
    <t>Sitting HT Cabinet- 1 Door +1 Drawer</t>
  </si>
  <si>
    <t>H30 x D22 x L24</t>
  </si>
  <si>
    <t>Sitting HT Cabinet- 1 Door +1 Drawer (MOC SS)</t>
  </si>
  <si>
    <t>H30 x D22 x L18</t>
  </si>
  <si>
    <t>H30 x D22 x L15</t>
  </si>
  <si>
    <t>Standing HT Corner Cabinet- 1 Door</t>
  </si>
  <si>
    <t>H36 X D22 x L48</t>
  </si>
  <si>
    <t>Sitting HT Corner Cabinet- 1 Door</t>
  </si>
  <si>
    <t>H30 X D22 x L48</t>
  </si>
  <si>
    <t>Standing HT Cabinet- 2 Door +2 Drawer</t>
  </si>
  <si>
    <t>H36 x D22 x L42</t>
  </si>
  <si>
    <t xml:space="preserve">Sitting  HT Vacuum Pump Cabinet- 2 Door </t>
  </si>
  <si>
    <t>Standing HT Sink Cabinet - 2 Door and PP Sink(SIZE: 600Lx450Dx315Hmm AND BOWL SIZE: 550Lx400Dx315Hmm), 3 wayGoose Neck Water Faucet Service and Acrylic Splash guard to stop spillage of water from sink area</t>
  </si>
  <si>
    <t>Standing HT SS Sink Cabinet - 2 Door and SS 304 SINK WITH BOTTLE TRAP, SIZE: 1143Lx508Dx200Hmm AND BOWL SIZE: 508Lx406Dx200Hmm WITH DRAIN BOARD &amp;  ACCESSORIES., 3 wayGoose Neck Water Faucet Service and Acrylic Splash guard to stop spillage of water from sink area</t>
  </si>
  <si>
    <t>Sitting HT Sink Cabinet - 2 Door and PP Sink(SIZE: 600Lx450Dx315Hmm AND BOWL SIZE: 550Lx400Dx315Hmm),  3-way Goose Neck Water Faucet Service and Acrylic Splash guard to stop spillage of water from sink area</t>
  </si>
  <si>
    <t>Standing HT Cabinet  With Knee Space 1 Key Board Drawer</t>
  </si>
  <si>
    <t xml:space="preserve">Standing HT Cabinet  With Knee Space </t>
  </si>
  <si>
    <t>Sitting HT Cabinet With Knee Space and 1 Key Board Drawer</t>
  </si>
  <si>
    <t>Sitting HT Cabinet With Knee Space and 1 Key Board  Drawer (MOC SS)</t>
  </si>
  <si>
    <t>Standing HT Pedestal Assembly</t>
  </si>
  <si>
    <t>H36x D22x L02</t>
  </si>
  <si>
    <t>Sitting HT Pedestal Assembly</t>
  </si>
  <si>
    <t>H30x D22x L02</t>
  </si>
  <si>
    <t xml:space="preserve">filler Panels for Standing ht Cabinets </t>
  </si>
  <si>
    <t xml:space="preserve">H36 x D01 </t>
  </si>
  <si>
    <t>Sqmtr</t>
  </si>
  <si>
    <t xml:space="preserve">filler Panels for Sitting ht Cabinets </t>
  </si>
  <si>
    <t xml:space="preserve">H30 x D01 </t>
  </si>
  <si>
    <t>filler Panels for Sitting ht Cabinets(MOC SS)</t>
  </si>
  <si>
    <t xml:space="preserve">Sitting Ht Finished Back With out Sliding Door </t>
  </si>
  <si>
    <t xml:space="preserve">Sitting Ht Finished Back With Sliding Door </t>
  </si>
  <si>
    <t xml:space="preserve">Floor Standing Worktop Support </t>
  </si>
  <si>
    <t>H36 x L08</t>
  </si>
  <si>
    <t>Floor Sitting Worktop Support (MOC SS)</t>
  </si>
  <si>
    <t>H30 x L08</t>
  </si>
  <si>
    <t xml:space="preserve">Floor Sitting Worktop Support </t>
  </si>
  <si>
    <t>Floor Sitting Corner Worktop Support (MOC SS)</t>
  </si>
  <si>
    <t>Reagent Rack (2 Shelves of Glass Top, SS Retaining Rod With Support) with Mounting upright &amp; Lattice Rods</t>
  </si>
  <si>
    <t>H30x D12x L</t>
  </si>
  <si>
    <t>Upright For Reagent Rack</t>
  </si>
  <si>
    <t>H36x D14.5x L02</t>
  </si>
  <si>
    <t>Stand For Round Table</t>
  </si>
  <si>
    <t>H30x D2x L52</t>
  </si>
  <si>
    <t>HPLC DRAIN SYSTEM</t>
  </si>
  <si>
    <t>Rmtr</t>
  </si>
  <si>
    <t>Tall Cabinet-2 Swinging Glazed Door With Sloping Top</t>
  </si>
  <si>
    <t>H84 x D22 x L30</t>
  </si>
  <si>
    <t>Tall Cabinet-2 Swinging Panel Door With One Apron Hanging Rod &amp; Two Nos Adjustable Shelves With Sloping Top</t>
  </si>
  <si>
    <t>Wall Cabinet-2 Swinging Glazed Door With Sloping Top</t>
  </si>
  <si>
    <t>H24 x D13 x L30</t>
  </si>
  <si>
    <t>H30 x D16 x L30</t>
  </si>
  <si>
    <t>Wall Cabinet Fixed on wall side upright with Bracket and Hanging Support</t>
  </si>
  <si>
    <t>As Per Requirement</t>
  </si>
  <si>
    <t>Base Moulding with Corner Clips</t>
  </si>
  <si>
    <t xml:space="preserve">Black PVC </t>
  </si>
  <si>
    <t xml:space="preserve">Vertical Pendents with Separate Internal Partition for Data ,Electrical and Utitlity Services </t>
  </si>
  <si>
    <t>H112 x D6 x L12</t>
  </si>
  <si>
    <t>Vertical Pendents with Separate Internal Partition for Data ,Electrical and Utitlity Services (MOC SS)</t>
  </si>
  <si>
    <t>H112 x D4 x L4</t>
  </si>
  <si>
    <t>H112 x D7 x L20</t>
  </si>
  <si>
    <t xml:space="preserve">Canopy Hood </t>
  </si>
  <si>
    <t>H18x D28 x L72</t>
  </si>
  <si>
    <t>Wire Manager</t>
  </si>
  <si>
    <t>Dia 2.5</t>
  </si>
  <si>
    <t>19 litre Canister</t>
  </si>
  <si>
    <t>Dia  305 x 508</t>
  </si>
  <si>
    <t>Cross Over Bench (MOC SS)</t>
  </si>
  <si>
    <t>H18x D18 x L62</t>
  </si>
  <si>
    <t>SS 304 Dynamic Pass Box</t>
  </si>
  <si>
    <t>H24x D24 x L24</t>
  </si>
  <si>
    <t>Static Pass Box with Leg Support</t>
  </si>
  <si>
    <t>POP BOX HAVING 2 POWER AND 1 DATA SOCKETS</t>
  </si>
  <si>
    <t>H12xD12xL24</t>
  </si>
  <si>
    <t>Complete Job</t>
  </si>
  <si>
    <t>1 No. 6/16A Electrical Socket &amp; Switch With Mounting Box</t>
  </si>
  <si>
    <t>2 Nos 6/16A Electrical Sockets with 2Nos SwitchWith Mounting Box SS MODEL PLATE</t>
  </si>
  <si>
    <t>2 Nos 6/16A Electrical Sockets with 2Nos SwitchWith Mounting Box</t>
  </si>
  <si>
    <t>2 Nos 6/16A Electrical Sockets with 2Nos SwitchWith Mounting Box (UPS POWER)</t>
  </si>
  <si>
    <t>3 Nos 6/16A Electrical Sockets with 2Nos SwitchWith Mounting Box (UPS POWER)</t>
  </si>
  <si>
    <t>Deck Mounted Double Head Eye Wash/Drench</t>
  </si>
  <si>
    <t>Acrylic Peg Board With SS Tray</t>
  </si>
  <si>
    <t>L24 x B24</t>
  </si>
  <si>
    <t>Anti Vibration Tables with 80mm Thick Granite top with 2 sockets and Plugtop</t>
  </si>
  <si>
    <t xml:space="preserve"> H35 x D22x L30</t>
  </si>
  <si>
    <t xml:space="preserve"> H30 x D22x L30</t>
  </si>
  <si>
    <t>Electrical installations including Electrical Raceways. as per requirement Table Mounted ( MOC SS)</t>
  </si>
  <si>
    <t xml:space="preserve">Electrical installations including Electrical Raceways. As per requirement Table or Wall Mounted </t>
  </si>
  <si>
    <t xml:space="preserve">Electrical installations including Electrical Raceways. As per requirement Island Table Mounted </t>
  </si>
  <si>
    <t>Granite Stone top on all work stations and Lab benches as per Furniture layout, specifications and site requirement.</t>
  </si>
  <si>
    <t>Sqmt</t>
  </si>
  <si>
    <t>Stainless Steel top on all work stations and Lab benches as per Furniture layout, specifications and site requirement.</t>
  </si>
  <si>
    <t>Granite Skirting</t>
  </si>
  <si>
    <t>SENSORY BOOTH OF SIZE 864L X 1360D X2100mmH, MADE UP OF 50mm GI POWDER COATED PARTITION WITH HATCH DOOR FOR SAMPLE MOVEMENT, MONITOR FIXING PROVISION, 3 COLOUR LIGHTS, TABLE WITH SS CUPSINK, EXTERNAL SIDE 450mm PLATFORM FOR KEEPING SAMPLE, DRAIN LINE UNTIL BOOTH OUTSIDE, ALL ELECTICAL CONNECTION WITH JUNCTION BOX OUTSIDE THE BOOTH</t>
  </si>
  <si>
    <t xml:space="preserve">SAFETY CABINET FOR SOLVENT STORAGE 45 GAL (FM)(SELF CLOSE) SIZE: </t>
  </si>
  <si>
    <t>H65xD18xL43.</t>
  </si>
  <si>
    <t xml:space="preserve">TALL UNIT SWINGING PANEL DOOR WITH BOTTOM LOUVERS &amp; VENT HOLE, PHENOLIC RESIN LINER INSIDE, WITH 5 NOS. 16mm THICK PHENOLIC SHELVES- </t>
  </si>
  <si>
    <t xml:space="preserve">H84xD22xL36 </t>
  </si>
  <si>
    <t>CEILING MOUNTED PP SPOT EXTRACTOR WITH 15" DIA PP HOOD WITH CEILING MOUNTED BRACKET</t>
  </si>
  <si>
    <t>SAFETY STATION WITH SHOWER AND EYE WASH</t>
  </si>
  <si>
    <t>BOQ FOR EXHAUST SYSTEM</t>
  </si>
  <si>
    <t>SI. NO.</t>
  </si>
  <si>
    <t>Medium Pressure Direct Driven PP Centrifugal Blower  (2650-4000cfm @ 40-120mm static) with clamp adapter, Electro galvanized stand base frame and fasteners, weather cowl, stack support, motor guard, bird mesh, inlet and outlet flexible hose for blower. Refer Cluster details.</t>
  </si>
  <si>
    <t>Motor 5.5KW/4P(7.5HP/4P) TEFC B5/Flange mounted 3phase 50Hz, IE2.Terminal box should be on top side. Motor Shall be compatible for VFD Operation.</t>
  </si>
  <si>
    <t>Medium Pressure Direct Driven PP Centrifugal Blower (1600-2600cfm @ 30-140mm static), with clamp adapter, Electro galvanized stand base frame and fasteners, weather cowl, stack support, motor guard, bird mesh, inlet and outlet flexible hose for blower. Refer Cluster details.</t>
  </si>
  <si>
    <t>Motor 5.5KW/2P(7.5HP/2P) TEFC B5/Flange mounted 3phase 50Hz, IE2.Terminal box should be on top side. Motor Shall be compatible for VFD Operation.</t>
  </si>
  <si>
    <t>Medium Pressure Direct Driven PP Centrifugal Blower (650-1100cfm @ 30-100mm static), with clamp adapter, Electro galvanized stand base frame and fasteners, weather cowl, stack support, motor guard, bird mesh, inlet and outlet flexible hose for blower.Refer Cluster details.</t>
  </si>
  <si>
    <t>Motor 1.5KW/2P(2HP/2P) TEFC B5/Flange mounted 3phase 50Hz, IE2.Terminal box should be on top side. Motor Shall be compatible for VFD Operation. Refer Cluster details.</t>
  </si>
  <si>
    <t>Medium Pressure Direct Driven PP Centrifugal Blower (350-650cfm @ 30-80mm static), with clamp adapter, Electro galvanized stand base frame and fasteners, weather cowl, stack support, motor guard, bird mesh, inlet and outlet flexible hose for blower. Refer Cluster details.</t>
  </si>
  <si>
    <t>Motor 0.75KW/2P(1HP/2P) TEFC B5/Flange mounted 3phase 50Hz, IE2.Terminal box should be on top side. Motor Shall be compatible for VFD Operation. Refer Cluster details.</t>
  </si>
  <si>
    <t>B</t>
  </si>
  <si>
    <t>SCRUBBERS &amp; ACCESSORIES</t>
  </si>
  <si>
    <t xml:space="preserve">Vertical single stage packed bed scrubber with integrated water tank. The scrubber capacity is 3250-4200 CFM and made up of PP+FRP material. The approximate size shall be 1200 mm dia &amp; 4000mm ht, complete with packing material,. mist eliminator, inspection window, marine light with external switch and FRP coated MS ladder with handrail. Provision for Makeup Water connection with control Valve, Water Level Indicator, provision for Drain connection with Control Valve, Over Flow Pipe with float valve. Scrubber Recirculation Pump with inlet Flange with Y-Strainer, ball valves, Outlet Flange with NRV, Ball Valve. Complete recirculation piping  with suitable supports. Inlet and outlet flange for duct connections with gasket and Bolt Nuts. Vertical Seal less Scrubber Pump with enclosure suitable for  117 Lpm flow, 2HP, 3phase 50Hz, 415Volts. Provision for Dosing connection if any with Valve, Scrubber Mounting Bolt &amp; Nuts with Anti Vibration Pads. The operating Temperature is upto 60deg C (max.) and Pressure drop across the scrubber shall not be more than 600Pa (approx.). </t>
  </si>
  <si>
    <t xml:space="preserve">Vertical single stage packed bed scrubber with integrated water tank. The scrubber capacity is 1550-2500 CFM and made up of PP+FRP material. The approximate size shall be 900 mm dia &amp; 3500mm ht, complete with packing material,. mist eliminator, inspection window, marine light with external switch and FRP coated MS ladder with handrail. Provision for Makeup Water connection with control Valve, Water Level Indicator, provision for Drain connection with Control Valve, Over Flow Pipe with float valve. Scrubber Recirculation Pump with inlet Flange with Y-Strainer, ball valves, Outlet Flange with NRV, Ball Valve. Complete recirculation piping  with suitable supports. Inlet and outlet flange for duct connections with gasket and Bolt Nuts. Vertical Seal less Scrubber Pump with enclosure suitable for  65 Lpm flow, 1HP, 3phase 50Hz, 415Volts. Provision for Dosing connection if any with Valve, Scrubber Mounting Bolt &amp; Nuts with Anti Vibration Pads. The operating Temperature is upto 60deg C (max.) and Pressure drop across the scrubber shall not be more than 600Pa (approx.). </t>
  </si>
  <si>
    <t xml:space="preserve">CPVC Make Up water piping with supports from Overhead tank on terrace to scrubber water inlet as per drawing. With elbow , tee &amp; supports with all accessories. </t>
  </si>
  <si>
    <t>Dia 4" Pipe</t>
  </si>
  <si>
    <t>mts</t>
  </si>
  <si>
    <t>Dia 2" Pipe</t>
  </si>
  <si>
    <t>2" Fanged End Ball Valve</t>
  </si>
  <si>
    <t xml:space="preserve">HDPE Drain piping with supports from Scrubber drain out to terrace drain point as per drawing. With elbow , tee &amp; supports with all accessories. </t>
  </si>
  <si>
    <t>C</t>
  </si>
  <si>
    <t xml:space="preserve">PP/FRP &amp; ACCESSORIES </t>
  </si>
  <si>
    <t>PP-FRP ducting using 3mm thick PPGL sheets 3mm thick FRP lining using isothelic resin including flanges &amp; bends, gasket, support with threaded rod, clamps, anchor fasteners, washer nuts and bolts including UV resistant painting.</t>
  </si>
  <si>
    <t>Sqm</t>
  </si>
  <si>
    <t>MS Support for Ducts like threded rod,anchor bolts,c-chanels, clamps,angles,bolts &amp; nuts. Inside lab, within Shaft &amp; outside the building.</t>
  </si>
  <si>
    <t>Kg.</t>
  </si>
  <si>
    <t>PVC Coated Collapsable hose 300mm Dia with 350mm Dia Clips.</t>
  </si>
  <si>
    <t>PVC Coated Collapsable hose 250mm Dia with 300mm Dia Clips.</t>
  </si>
  <si>
    <t>PVC Coated Collapsable hose 100mm Dia with 150mm Dia Clips.</t>
  </si>
  <si>
    <t>Fumehood Base cabinet vent connection &amp; Accessories</t>
  </si>
  <si>
    <t>40 mm PP Slip x Slip x Slip Tee</t>
  </si>
  <si>
    <t>40mm  CTS Slip x MPT Male Adapter 50mm with Chuck Nut</t>
  </si>
  <si>
    <t>40mm CTS 90-Degree Slip x Slip Elbow</t>
  </si>
  <si>
    <t>40mm. x 2500mm PP Exhaust Pipe</t>
  </si>
  <si>
    <t>S.NO</t>
  </si>
  <si>
    <t>MOC</t>
  </si>
  <si>
    <t>END CONNECTION</t>
  </si>
  <si>
    <t>Specification</t>
  </si>
  <si>
    <t>Service</t>
  </si>
  <si>
    <t>INLET</t>
  </si>
  <si>
    <t>OUTLET</t>
  </si>
  <si>
    <t>CA</t>
  </si>
  <si>
    <t>N2</t>
  </si>
  <si>
    <t>UHP N2</t>
  </si>
  <si>
    <t>AR</t>
  </si>
  <si>
    <t>O2</t>
  </si>
  <si>
    <t>He</t>
  </si>
  <si>
    <t>ZA</t>
  </si>
  <si>
    <t>H2</t>
  </si>
  <si>
    <t>NH3</t>
  </si>
  <si>
    <t>VAC</t>
  </si>
  <si>
    <t>Cylinder Arrangement</t>
  </si>
  <si>
    <t>1+1 Cyl</t>
  </si>
  <si>
    <t>2+2 Cyl</t>
  </si>
  <si>
    <t>CYLINDER MANIFOLD BOQ</t>
  </si>
  <si>
    <t>Unistrut Frame 3+3 Cyl. Manifold</t>
  </si>
  <si>
    <t>GI</t>
  </si>
  <si>
    <t>Set.</t>
  </si>
  <si>
    <t>Unistrut Frame 1+1 Cyl. Manifold</t>
  </si>
  <si>
    <t>Cylinder Bracket with chain</t>
  </si>
  <si>
    <t>MS</t>
  </si>
  <si>
    <t>Nut Bullnose</t>
  </si>
  <si>
    <t>SS 316</t>
  </si>
  <si>
    <t>-</t>
  </si>
  <si>
    <t>1/4"</t>
  </si>
  <si>
    <t>NPTM</t>
  </si>
  <si>
    <t>150 bar</t>
  </si>
  <si>
    <t>Check Valve</t>
  </si>
  <si>
    <t>NPTF</t>
  </si>
  <si>
    <t>Hose ,1 Mtr Long</t>
  </si>
  <si>
    <t>ODCF</t>
  </si>
  <si>
    <t>Filter</t>
  </si>
  <si>
    <t>OD CF</t>
  </si>
  <si>
    <t>Brass chrome plated</t>
  </si>
  <si>
    <t xml:space="preserve">1/4" </t>
  </si>
  <si>
    <t>In. 150 bar
Out 0-14 bar</t>
  </si>
  <si>
    <t>Panel inlet connector</t>
  </si>
  <si>
    <t>10 bar</t>
  </si>
  <si>
    <t>Panel outlet connector</t>
  </si>
  <si>
    <t>1/2"</t>
  </si>
  <si>
    <t>Purge gas outlet connector</t>
  </si>
  <si>
    <t>Ball Valve</t>
  </si>
  <si>
    <t>Pressure gauge with Isolation valve</t>
  </si>
  <si>
    <t>NRV</t>
  </si>
  <si>
    <t>PRV</t>
  </si>
  <si>
    <t>Tee</t>
  </si>
  <si>
    <t>11 bar</t>
  </si>
  <si>
    <t>Reducing Tee</t>
  </si>
  <si>
    <t>End cap</t>
  </si>
  <si>
    <t>NH3 Heater/ Vapourizer</t>
  </si>
  <si>
    <t>10 bar, 230V single phase</t>
  </si>
  <si>
    <t>Flash Back Arrestor</t>
  </si>
  <si>
    <t>Brass</t>
  </si>
  <si>
    <t>3/8"</t>
  </si>
  <si>
    <t>FBA connector</t>
  </si>
  <si>
    <t>OD</t>
  </si>
  <si>
    <t xml:space="preserve">Seamless Tube </t>
  </si>
  <si>
    <t>Open</t>
  </si>
  <si>
    <t>Mtr.</t>
  </si>
  <si>
    <t>Compressor  and Accessories</t>
  </si>
  <si>
    <t>Vacuum gauge with isolation valve</t>
  </si>
  <si>
    <t>Lab Gas Piping and Accessories</t>
  </si>
  <si>
    <t>Source Connector</t>
  </si>
  <si>
    <t>OD OW</t>
  </si>
  <si>
    <t>.</t>
  </si>
  <si>
    <t>Needle Valve</t>
  </si>
  <si>
    <t>Solenoid Valve (Automatic shut off valve)</t>
  </si>
  <si>
    <t>Electrically operated, 230V, 21VA</t>
  </si>
  <si>
    <t>Purification panel with connectors</t>
  </si>
  <si>
    <t>Regulator (Flow: 150 LPM)with Inlet/Outlet PG</t>
  </si>
  <si>
    <t>FNPT</t>
  </si>
  <si>
    <t>Inlet Pr.=14 bar
Outlet Pr.= 0-8 bar</t>
  </si>
  <si>
    <t>Regulator conncetor</t>
  </si>
  <si>
    <t>MNPT</t>
  </si>
  <si>
    <t>PU Flexible hose</t>
  </si>
  <si>
    <t>PU</t>
  </si>
  <si>
    <t>10mm</t>
  </si>
  <si>
    <t>PU Connector</t>
  </si>
  <si>
    <t>Push type</t>
  </si>
  <si>
    <t>Equal Tee</t>
  </si>
  <si>
    <t>Reducer</t>
  </si>
  <si>
    <t>Blind</t>
  </si>
  <si>
    <t>Fumehood Conncectors</t>
  </si>
  <si>
    <t>Union</t>
  </si>
  <si>
    <t>Seamless Tube</t>
  </si>
  <si>
    <t>Box Clamp with tee nut &amp; SS Allen Screw</t>
  </si>
  <si>
    <t>PP</t>
  </si>
  <si>
    <t>Tagging</t>
  </si>
  <si>
    <t>Acrylic</t>
  </si>
  <si>
    <t>Anchor fastner 8mm (Hilti) with 8mm stud rod, nuts washers &amp; accessories (1 mtr length)</t>
  </si>
  <si>
    <t>GI powder coated profile with end caps</t>
  </si>
  <si>
    <t>35 x 21 x 2.5 HxWxThk</t>
  </si>
  <si>
    <t>RW</t>
  </si>
  <si>
    <t>Source Conncetor</t>
  </si>
  <si>
    <t>CPVC+Brass</t>
  </si>
  <si>
    <t>To be selected as per site condition</t>
  </si>
  <si>
    <t>Y-Strainer with Corresponding flanges</t>
  </si>
  <si>
    <t>CPVC</t>
  </si>
  <si>
    <t>1"</t>
  </si>
  <si>
    <t>Flange end</t>
  </si>
  <si>
    <t>NB</t>
  </si>
  <si>
    <t>65 mm dial, Pressure gauge with Isolation valve
Pressure range 0-10 bar</t>
  </si>
  <si>
    <t>1 "</t>
  </si>
  <si>
    <t>Fumehood connector</t>
  </si>
  <si>
    <t>Conncetor for sink</t>
  </si>
  <si>
    <t>BSPF</t>
  </si>
  <si>
    <t>Conncetor for eyewash</t>
  </si>
  <si>
    <t>Elbow</t>
  </si>
  <si>
    <t>Pipe</t>
  </si>
  <si>
    <t>U Clamp with nuts, bolts, wahsers &amp; accessoris</t>
  </si>
  <si>
    <t>TOTAL 
QTY</t>
  </si>
  <si>
    <t>Drain</t>
  </si>
  <si>
    <t>PPR</t>
  </si>
  <si>
    <t>50mm</t>
  </si>
  <si>
    <t>HDPE Flange Treaded</t>
  </si>
  <si>
    <t>50 mm</t>
  </si>
  <si>
    <t>HDPE Flange</t>
  </si>
  <si>
    <t>HDPE Stub</t>
  </si>
  <si>
    <t>HDPE Pipe</t>
  </si>
  <si>
    <t>90 Deg. Elbow</t>
  </si>
  <si>
    <t xml:space="preserve">End Cap </t>
  </si>
  <si>
    <t>MS Support</t>
  </si>
  <si>
    <t>Clamp and Fastner with accessories</t>
  </si>
  <si>
    <t>SF</t>
  </si>
  <si>
    <t>TF</t>
  </si>
  <si>
    <t>FF</t>
  </si>
  <si>
    <t xml:space="preserve">Double Skin Walls- 50mm </t>
  </si>
  <si>
    <t>0.8mmPCGI+48.4mm PUF+0.8mmPCGI=50mm</t>
  </si>
  <si>
    <t>Std chargable Panel Height 1.22 X 3.0mt</t>
  </si>
  <si>
    <t xml:space="preserve">Double Skin Walls- 82mm </t>
  </si>
  <si>
    <t>0.8mmPCGI+80.4mm PUF+0.8mmPCGI=82mm</t>
  </si>
  <si>
    <t xml:space="preserve">View Glass Double Glazed </t>
  </si>
  <si>
    <t>1.3.1</t>
  </si>
  <si>
    <t>Providing view panel Double Glazed of 6mm thk toughened glass in wall panel -50mm</t>
  </si>
  <si>
    <t>1.3.2</t>
  </si>
  <si>
    <t>Providing view panel Double Glazed of 6mm thk toughened glass in wall panel -82mm</t>
  </si>
  <si>
    <t>Clean room Accessories -Powder coated</t>
  </si>
  <si>
    <t>Horizantal / Coving (R-70)</t>
  </si>
  <si>
    <t>C-channel/ L-Angle</t>
  </si>
  <si>
    <t>External vertical corners</t>
  </si>
  <si>
    <t>3D Corners</t>
  </si>
  <si>
    <t>no</t>
  </si>
  <si>
    <t>2D Corners</t>
  </si>
  <si>
    <t>Double Gasket Doors with Aluminium frame-50mm</t>
  </si>
  <si>
    <t>Single Door 900~1000 x 2100mm</t>
  </si>
  <si>
    <t>Double Door 1500 x 2100mm</t>
  </si>
  <si>
    <t>Double Door 1800 x 2100mm</t>
  </si>
  <si>
    <t>View Glass 500 x 750mm</t>
  </si>
  <si>
    <t>C-Chandle/Push Plate</t>
  </si>
  <si>
    <t>Non Concealed Door Closure</t>
  </si>
  <si>
    <t>Lock &amp; Key</t>
  </si>
  <si>
    <t>Drop Seal for Single door</t>
  </si>
  <si>
    <t>Drop Seal for Double door</t>
  </si>
  <si>
    <t>Door Stopper</t>
  </si>
  <si>
    <t>Tower Bolt for Double Door</t>
  </si>
  <si>
    <t>0.8mm thk SS304 kick plate of 300mm ht on one side for each leaf</t>
  </si>
  <si>
    <t>2 Door Interlocking</t>
  </si>
  <si>
    <t>3 Door Interlocking</t>
  </si>
  <si>
    <t>Walkable False Ceiling</t>
  </si>
  <si>
    <t>m2</t>
  </si>
  <si>
    <t>0.8mmPCGI+48.4mmPUF+0.8mmPCGI=50mm</t>
  </si>
  <si>
    <t>Stad. Panel Height  1.22x3.0mts</t>
  </si>
  <si>
    <t>Frame work (Qty will be finalised after approval of  drawing)</t>
  </si>
  <si>
    <t>Frame for Inbuilt Raiser</t>
  </si>
  <si>
    <t xml:space="preserve">1.2mm thk Powder Coated Grills with Magnetic arrangment </t>
  </si>
  <si>
    <t>10micron Pre filter</t>
  </si>
  <si>
    <t>Inbuilt GI Damper</t>
  </si>
  <si>
    <t>Frame for Wall Panel cutouts</t>
  </si>
  <si>
    <t>Frame for Ceiling Panel cutouts</t>
  </si>
  <si>
    <t>Conduits</t>
  </si>
  <si>
    <t>2 Module Box</t>
  </si>
  <si>
    <t>3 Module Box</t>
  </si>
  <si>
    <t>6 Module Box</t>
  </si>
  <si>
    <t>S. NO.</t>
  </si>
  <si>
    <t>Note :   The machine shall be accompanied with the 4 point test report (25%;50%,75%,100%) duly certified by the OEM. No payment shall be released without the same. All motors shall be of IE-3 standard rating. Chiller pipe connections shall be provided with victaulic coupling as part of chiller.</t>
  </si>
  <si>
    <t>The  duct heaters shall be controlled by a thyristor (SCR) which shall continuously modulate the power being supplied to the heating element in response to the output signal from the room controller for RH and Temp.</t>
  </si>
  <si>
    <t>19 mm thick -Duct in Unconditioned space with Aluminium foil faced</t>
  </si>
  <si>
    <t xml:space="preserve">Data Sockets </t>
  </si>
  <si>
    <t>LPG</t>
  </si>
  <si>
    <t>Unit Price</t>
  </si>
  <si>
    <t>Day shift operation of the complete HVAC system including system start up, checking of all the necessary parameters as per SOPs, cleaning of AHU filters, Pump strainers, Cooling tower cleaning, Log book records maintenance, Daily temp &amp; RH readings with necessay tools and gadgets on daily basis with the support of One senior Technician ITI holder (with minimum relavant experince of 5 years) and one helper having sufficent experience in HVAC Chiller plant handling</t>
  </si>
  <si>
    <t>PART-A -01</t>
  </si>
  <si>
    <t>PART-A-02</t>
  </si>
  <si>
    <t>PART A-03</t>
  </si>
  <si>
    <t>PART-A-04</t>
  </si>
  <si>
    <t>PART-A-05</t>
  </si>
  <si>
    <t>PART-A--06</t>
  </si>
  <si>
    <t>PART-A- 07</t>
  </si>
  <si>
    <t>Unit Price (in Rs.)</t>
  </si>
  <si>
    <t>Total Amount (In Rs.)</t>
  </si>
  <si>
    <t>Name of Company</t>
  </si>
  <si>
    <t>Total Price (In Rs.)</t>
  </si>
  <si>
    <t>Approx. Size (in inches)</t>
  </si>
  <si>
    <r>
      <t xml:space="preserve"> PP moulded 300mm dia. single leaf Butterfly Manual damper with Both side flanges</t>
    </r>
    <r>
      <rPr>
        <sz val="9"/>
        <color indexed="8"/>
        <rFont val="Arial"/>
        <family val="2"/>
      </rPr>
      <t>.</t>
    </r>
    <r>
      <rPr>
        <sz val="9"/>
        <rFont val="Arial"/>
        <family val="2"/>
      </rPr>
      <t>Refer drawing.</t>
    </r>
  </si>
  <si>
    <r>
      <t xml:space="preserve"> PP moulded 250mm dia. single leaf Butterfly Manual damper with Both side flanges</t>
    </r>
    <r>
      <rPr>
        <sz val="9"/>
        <color indexed="8"/>
        <rFont val="Arial"/>
        <family val="2"/>
      </rPr>
      <t>.</t>
    </r>
    <r>
      <rPr>
        <sz val="9"/>
        <rFont val="Arial"/>
        <family val="2"/>
      </rPr>
      <t>Refer drawing.</t>
    </r>
  </si>
  <si>
    <r>
      <t xml:space="preserve"> PP moulded 100mm dia. single leaf Butterfly Manual damper with Both side flanges</t>
    </r>
    <r>
      <rPr>
        <sz val="9"/>
        <color indexed="8"/>
        <rFont val="Arial"/>
        <family val="2"/>
      </rPr>
      <t>.</t>
    </r>
    <r>
      <rPr>
        <sz val="9"/>
        <rFont val="Arial"/>
        <family val="2"/>
      </rPr>
      <t>Refer drawing.</t>
    </r>
  </si>
  <si>
    <r>
      <t xml:space="preserve"> PP moulded 350mm dia. single leaf Butterfly Manual damper with Both side flanges</t>
    </r>
    <r>
      <rPr>
        <sz val="9"/>
        <color indexed="8"/>
        <rFont val="Arial"/>
        <family val="2"/>
      </rPr>
      <t>.</t>
    </r>
    <r>
      <rPr>
        <sz val="9"/>
        <rFont val="Arial"/>
        <family val="2"/>
      </rPr>
      <t>Refer drawing.</t>
    </r>
  </si>
  <si>
    <r>
      <t xml:space="preserve"> PP moulded 150mm dia. single leaf Butterfly Manual damper with Both side flanges</t>
    </r>
    <r>
      <rPr>
        <sz val="9"/>
        <color indexed="8"/>
        <rFont val="Arial"/>
        <family val="2"/>
      </rPr>
      <t>.</t>
    </r>
    <r>
      <rPr>
        <sz val="9"/>
        <rFont val="Arial"/>
        <family val="2"/>
      </rPr>
      <t>Refer drawing.</t>
    </r>
  </si>
  <si>
    <t>Total Price 
(In Rs.)</t>
  </si>
  <si>
    <t xml:space="preserve"> 
Unit Rate</t>
  </si>
  <si>
    <t>Total Amount 
(In Rs.)</t>
  </si>
  <si>
    <t>Unit Rate</t>
  </si>
  <si>
    <t>S.No.</t>
  </si>
  <si>
    <t>Size</t>
  </si>
  <si>
    <t>Inlet</t>
  </si>
  <si>
    <t>Outlet</t>
  </si>
  <si>
    <t>End Connection</t>
  </si>
  <si>
    <t>Total Qty.</t>
  </si>
  <si>
    <t>Sheet Ref.</t>
  </si>
  <si>
    <t>Name &amp; Designation of Authorized Signatory</t>
  </si>
  <si>
    <r>
      <rPr>
        <b/>
        <u val="single"/>
        <sz val="11"/>
        <color indexed="8"/>
        <rFont val="Trebuchet MS"/>
        <family val="2"/>
      </rPr>
      <t>*Note:</t>
    </r>
    <r>
      <rPr>
        <sz val="11"/>
        <color indexed="8"/>
        <rFont val="Trebuchet MS"/>
        <family val="2"/>
      </rPr>
      <t xml:space="preserve"> The control wiring for the FD control panel connections shall be as per the control &amp; power wiring head. The contractor shall be providing the interocking of the FDs with the Building Fire detection system(BFDS) through AHU control panel so that in case of Fire, the signal shall be able to stop the power supply to the AHU motor. The final connection for the BFFS shall be carried our by the seperate agency dealing in Fire detection system at site.</t>
    </r>
  </si>
  <si>
    <r>
      <t xml:space="preserve">Consists of 5 Feet Length Restricted Bypass Bench Top Fume hood having </t>
    </r>
    <r>
      <rPr>
        <b/>
        <sz val="11"/>
        <color indexed="8"/>
        <rFont val="Calibri"/>
        <family val="2"/>
      </rPr>
      <t>Granite Worktop</t>
    </r>
    <r>
      <rPr>
        <sz val="11"/>
        <color indexed="8"/>
        <rFont val="Calibri"/>
        <family val="2"/>
      </rPr>
      <t xml:space="preserve"> with Support &amp; covering Panels, PP/FRP Cup sink, Electrical System with 5/15A sockets of 2+2 Nos., Air Flow Monitor, 12mm dia Lattice Assembly. Fume hood Front Controlled Services like 1 No. Compressed Air, 1 No. Nitrogen, 1 No. Vacuum and 1 No. Raw Water with Internal piping. Base Cabinet with Vent hole and Louvers and Ceiling Enclosure with Access door to cover the gap above fumehood </t>
    </r>
  </si>
  <si>
    <r>
      <t xml:space="preserve">Consists of 6 Feet Length Restricted Bypass Bench Top Fume hood having </t>
    </r>
    <r>
      <rPr>
        <b/>
        <sz val="11"/>
        <color indexed="8"/>
        <rFont val="Calibri"/>
        <family val="2"/>
      </rPr>
      <t>Granite Worktop</t>
    </r>
    <r>
      <rPr>
        <sz val="11"/>
        <color indexed="8"/>
        <rFont val="Calibri"/>
        <family val="2"/>
      </rPr>
      <t xml:space="preserve"> with Support &amp; covering Panels, PP/FRP Cup sink, Electrical System with 5/15A sockets of 2+2 Nos., Air Flow Monitor, 12mm dia Lattice Assembly. Fume hood Front Controlled Services like 1 No. Compressed Air, 1 No. Nitrogen, 1 No. Vacuum and 1 No. Raw Water with Internal piping. Base Cabinet with Vent hole and Louvers and Ceiling Enclosure with Access door to cover the gap above fumehood </t>
    </r>
  </si>
  <si>
    <r>
      <t xml:space="preserve">Consists of 6 Feet Length Restricted Bypass Distillation Fume hood having </t>
    </r>
    <r>
      <rPr>
        <b/>
        <sz val="11"/>
        <color indexed="8"/>
        <rFont val="Calibri"/>
        <family val="2"/>
      </rPr>
      <t>Granite Worktop</t>
    </r>
    <r>
      <rPr>
        <sz val="11"/>
        <color indexed="8"/>
        <rFont val="Calibri"/>
        <family val="2"/>
      </rPr>
      <t xml:space="preserve">, with Support &amp; covering Panels, PP/FRP Cup sink, Electrical System with 5/15A sockets of 2+2 Nos., 12mm Dia Lattice Assembly. Fume hood Front Controlled Services like 1 No. Compressed Air, 1 No. Nitrogen, 1 No. Vacuum and 1 No. Raw Water with Internal piping. With Steel Base Frame Assembly  and Ceiling Enclosure with Access door to cover the gap above fumehood </t>
    </r>
  </si>
  <si>
    <r>
      <t xml:space="preserve">Semiauto Changeover Panel with alarm system 
(Flow: 150 LPM, 
Purging System-1/4" OD End with </t>
    </r>
    <r>
      <rPr>
        <sz val="10"/>
        <color indexed="8"/>
        <rFont val="Arial"/>
        <family val="2"/>
      </rPr>
      <t>PRV)</t>
    </r>
  </si>
  <si>
    <t>BOQ-Consolidated</t>
  </si>
  <si>
    <t>BOQ for LAB FUMEHOOD AND ACCESSORIES</t>
  </si>
  <si>
    <t>BOQ for Furniture, Equipment and Allied Services</t>
  </si>
  <si>
    <t>BOQ for GAS DISTRIBUTION SYSTEM &amp; ACCESSORIES</t>
  </si>
  <si>
    <t>BOQ for WATER DISTRIBUTION SYSTEM &amp; ACCESSORIES</t>
  </si>
  <si>
    <t>BOQ for LAB DRAIN PIPING &amp; ACCESSORIES</t>
  </si>
  <si>
    <t>BOQ for INTERNAL PARTITION &amp; ACCESSORIES</t>
  </si>
  <si>
    <t>BOQ for HVAC</t>
  </si>
  <si>
    <t>Part-B- 01</t>
  </si>
  <si>
    <t>BOQ-1</t>
  </si>
  <si>
    <t>BOQ-2</t>
  </si>
  <si>
    <t>BOQ-3</t>
  </si>
  <si>
    <t>BOQ-4</t>
  </si>
  <si>
    <t>BOQ-5</t>
  </si>
  <si>
    <t>BOQ-6</t>
  </si>
  <si>
    <t>BOQ-7</t>
  </si>
  <si>
    <t>BOQ-8</t>
  </si>
  <si>
    <t>BOQ for Laboratory Fume hood &amp; Accessories</t>
  </si>
  <si>
    <t>BOQ for Laboratory Furniture &amp; Accessories</t>
  </si>
  <si>
    <t>BOQ for Exhaust System with Accesssories</t>
  </si>
  <si>
    <t>BOQ for Gas Distribution System with Accesssories</t>
  </si>
  <si>
    <t>BOQ for Water Distribution System with Accesssories</t>
  </si>
  <si>
    <t>BOQ for Lab Drain Piping with Accesssories</t>
  </si>
  <si>
    <t>BOQ for Internal Paritition with Accesssories</t>
  </si>
  <si>
    <t xml:space="preserve">BOQ for HVAC </t>
  </si>
  <si>
    <t>Total Amount (in figures)</t>
  </si>
  <si>
    <t>Total Amount (in words)</t>
  </si>
  <si>
    <t>Total (in words)</t>
  </si>
  <si>
    <t>Total (in figures)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</si>
</sst>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 #,##0.00_ ;_ * \-#,##0.00_ ;_ * &quot;-&quot;??_ ;_ @_ "/>
    <numFmt numFmtId="166" formatCode="_(* #,##0_);_(* \(#,##0\);_(* &quot;-&quot;??_);_(@_)"/>
    <numFmt numFmtId="167" formatCode="General_)"/>
    <numFmt numFmtId="168" formatCode="0.0"/>
    <numFmt numFmtId="169" formatCode="0.000"/>
  </numFmts>
  <fonts count="98">
    <font>
      <sz val="11"/>
      <color theme="1"/>
      <name val="Calibri"/>
      <family val="2"/>
    </font>
    <font>
      <sz val="11"/>
      <color indexed="8"/>
      <name val="Calibri"/>
      <family val="2"/>
    </font>
    <font>
      <sz val="7.9"/>
      <color indexed="8"/>
      <name val="Times New Roman"/>
      <family val="1"/>
    </font>
    <font>
      <sz val="10"/>
      <color indexed="8"/>
      <name val="Arial"/>
      <family val="2"/>
    </font>
    <font>
      <sz val="10"/>
      <name val="Arial"/>
      <family val="2"/>
    </font>
    <font>
      <b/>
      <sz val="14"/>
      <name val="Trebuchet MS"/>
      <family val="2"/>
    </font>
    <font>
      <b/>
      <sz val="18"/>
      <name val="Trebuchet MS"/>
      <family val="2"/>
    </font>
    <font>
      <sz val="11"/>
      <name val="Trebuchet MS"/>
      <family val="2"/>
    </font>
    <font>
      <b/>
      <sz val="11"/>
      <name val="Trebuchet MS"/>
      <family val="2"/>
    </font>
    <font>
      <sz val="12"/>
      <name val="Trebuchet MS"/>
      <family val="2"/>
    </font>
    <font>
      <sz val="11"/>
      <color indexed="8"/>
      <name val="Trebuchet MS"/>
      <family val="2"/>
    </font>
    <font>
      <b/>
      <sz val="11"/>
      <color indexed="8"/>
      <name val="Trebuchet MS"/>
      <family val="2"/>
    </font>
    <font>
      <sz val="10"/>
      <name val="Helv"/>
      <family val="0"/>
    </font>
    <font>
      <b/>
      <u val="single"/>
      <sz val="11"/>
      <color indexed="8"/>
      <name val="Trebuchet MS"/>
      <family val="2"/>
    </font>
    <font>
      <b/>
      <u val="single"/>
      <sz val="11"/>
      <name val="Trebuchet MS"/>
      <family val="2"/>
    </font>
    <font>
      <sz val="8"/>
      <name val="Arial"/>
      <family val="2"/>
    </font>
    <font>
      <sz val="10"/>
      <name val="Trebuchet MS"/>
      <family val="2"/>
    </font>
    <font>
      <sz val="10"/>
      <name val="Arial Narrow"/>
      <family val="2"/>
    </font>
    <font>
      <sz val="12"/>
      <name val="Times New Roman"/>
      <family val="1"/>
    </font>
    <font>
      <b/>
      <sz val="12"/>
      <name val="Trebuchet MS"/>
      <family val="2"/>
    </font>
    <font>
      <b/>
      <u val="single"/>
      <sz val="14"/>
      <name val="Trebuchet MS"/>
      <family val="2"/>
    </font>
    <font>
      <b/>
      <u val="single"/>
      <sz val="12"/>
      <name val="Trebuchet MS"/>
      <family val="2"/>
    </font>
    <font>
      <b/>
      <sz val="11"/>
      <color indexed="8"/>
      <name val="Calibri"/>
      <family val="2"/>
    </font>
    <font>
      <b/>
      <sz val="11"/>
      <color indexed="10"/>
      <name val="Calibri"/>
      <family val="2"/>
    </font>
    <font>
      <sz val="10"/>
      <color indexed="8"/>
      <name val="MS Sans Serif"/>
      <family val="2"/>
    </font>
    <font>
      <b/>
      <sz val="14"/>
      <color indexed="8"/>
      <name val="Trebuchet MS"/>
      <family val="2"/>
    </font>
    <font>
      <b/>
      <sz val="12"/>
      <name val="Arial"/>
      <family val="2"/>
    </font>
    <font>
      <b/>
      <sz val="10"/>
      <name val="Arial"/>
      <family val="2"/>
    </font>
    <font>
      <b/>
      <sz val="9"/>
      <name val="Arial"/>
      <family val="2"/>
    </font>
    <font>
      <b/>
      <sz val="9"/>
      <color indexed="8"/>
      <name val="Arial"/>
      <family val="2"/>
    </font>
    <font>
      <sz val="9"/>
      <name val="Arial"/>
      <family val="2"/>
    </font>
    <font>
      <sz val="9"/>
      <color indexed="8"/>
      <name val="Arial"/>
      <family val="2"/>
    </font>
    <font>
      <b/>
      <u val="single"/>
      <sz val="12"/>
      <name val="Arial"/>
      <family val="2"/>
    </font>
    <font>
      <b/>
      <sz val="11"/>
      <name val="Arial"/>
      <family val="2"/>
    </font>
    <font>
      <sz val="11"/>
      <name val="Arial"/>
      <family val="2"/>
    </font>
    <font>
      <sz val="11"/>
      <color indexed="9"/>
      <name val="Tw Cen MT"/>
      <family val="2"/>
    </font>
    <font>
      <sz val="11"/>
      <color indexed="17"/>
      <name val="Tw Cen MT"/>
      <family val="2"/>
    </font>
    <font>
      <sz val="11"/>
      <color indexed="8"/>
      <name val="Arial"/>
      <family val="2"/>
    </font>
    <font>
      <b/>
      <sz val="11"/>
      <color indexed="10"/>
      <name val="Trebuchet MS"/>
      <family val="2"/>
    </font>
    <font>
      <sz val="10"/>
      <color indexed="8"/>
      <name val="Times New Roman"/>
      <family val="1"/>
    </font>
    <font>
      <b/>
      <sz val="12"/>
      <color indexed="8"/>
      <name val="Calibri"/>
      <family val="2"/>
    </font>
    <font>
      <sz val="10"/>
      <color indexed="8"/>
      <name val="Trebuchet MS"/>
      <family val="2"/>
    </font>
    <font>
      <b/>
      <sz val="12"/>
      <color indexed="8"/>
      <name val="Arial"/>
      <family val="2"/>
    </font>
    <font>
      <b/>
      <sz val="12"/>
      <color indexed="8"/>
      <name val="Trebuchet MS"/>
      <family val="2"/>
    </font>
    <font>
      <b/>
      <sz val="14"/>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theme="0"/>
      <name val="Tw Cen MT"/>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006100"/>
      <name val="Tw Cen MT"/>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0"/>
      <color theme="1"/>
      <name val="Arial"/>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1"/>
      <color theme="1"/>
      <name val="Trebuchet MS"/>
      <family val="2"/>
    </font>
    <font>
      <b/>
      <sz val="11"/>
      <color rgb="FFFF0000"/>
      <name val="Trebuchet MS"/>
      <family val="2"/>
    </font>
    <font>
      <sz val="11"/>
      <color rgb="FF000000"/>
      <name val="Trebuchet MS"/>
      <family val="2"/>
    </font>
    <font>
      <b/>
      <sz val="11"/>
      <color rgb="FF000000"/>
      <name val="Calibri"/>
      <family val="2"/>
    </font>
    <font>
      <sz val="11"/>
      <color rgb="FF000000"/>
      <name val="Calibri"/>
      <family val="2"/>
    </font>
    <font>
      <sz val="10"/>
      <color rgb="FF000000"/>
      <name val="Times New Roman"/>
      <family val="1"/>
    </font>
    <font>
      <sz val="10"/>
      <color theme="1"/>
      <name val="Times New Roman"/>
      <family val="1"/>
    </font>
    <font>
      <b/>
      <u val="single"/>
      <sz val="11"/>
      <color rgb="FF000000"/>
      <name val="Trebuchet MS"/>
      <family val="2"/>
    </font>
    <font>
      <b/>
      <sz val="11"/>
      <color rgb="FF000000"/>
      <name val="Trebuchet MS"/>
      <family val="2"/>
    </font>
    <font>
      <b/>
      <sz val="11"/>
      <color theme="1"/>
      <name val="Trebuchet MS"/>
      <family val="2"/>
    </font>
    <font>
      <b/>
      <u val="single"/>
      <sz val="11"/>
      <color theme="1"/>
      <name val="Trebuchet MS"/>
      <family val="2"/>
    </font>
    <font>
      <b/>
      <sz val="12"/>
      <color rgb="FF000000"/>
      <name val="Calibri"/>
      <family val="2"/>
    </font>
    <font>
      <sz val="10"/>
      <color theme="1"/>
      <name val="Trebuchet MS"/>
      <family val="2"/>
    </font>
    <font>
      <b/>
      <sz val="12"/>
      <color theme="1"/>
      <name val="Calibri"/>
      <family val="2"/>
    </font>
    <font>
      <b/>
      <sz val="12"/>
      <color theme="1"/>
      <name val="Arial"/>
      <family val="2"/>
    </font>
    <font>
      <b/>
      <sz val="12"/>
      <color theme="1"/>
      <name val="Trebuchet MS"/>
      <family val="2"/>
    </font>
    <font>
      <b/>
      <sz val="12"/>
      <color rgb="FF000000"/>
      <name val="Trebuchet MS"/>
      <family val="2"/>
    </font>
    <font>
      <b/>
      <sz val="14"/>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bgColor indexed="64"/>
      </patternFill>
    </fill>
    <fill>
      <patternFill patternType="solid">
        <fgColor indexed="22"/>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s>
  <cellStyleXfs count="1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1"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165" fontId="0" fillId="0" borderId="0" applyFont="0" applyFill="0" applyBorder="0" applyAlignment="0" applyProtection="0"/>
    <xf numFmtId="41" fontId="0"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165" fontId="4"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5" fontId="3" fillId="0" borderId="0" applyFont="0" applyFill="0" applyBorder="0" applyAlignment="0" applyProtection="0"/>
    <xf numFmtId="164" fontId="4" fillId="0" borderId="0" applyFont="0" applyFill="0" applyBorder="0" applyAlignment="0" applyProtection="0"/>
    <xf numFmtId="165" fontId="0" fillId="0" borderId="0" applyFont="0" applyFill="0" applyBorder="0" applyAlignment="0" applyProtection="0"/>
    <xf numFmtId="164" fontId="4"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4" fillId="0" borderId="0">
      <alignment/>
      <protection/>
    </xf>
    <xf numFmtId="0" fontId="4" fillId="0" borderId="0">
      <alignment/>
      <protection/>
    </xf>
    <xf numFmtId="0" fontId="65" fillId="0" borderId="0" applyNumberFormat="0" applyFill="0" applyBorder="0" applyAlignment="0" applyProtection="0"/>
    <xf numFmtId="0" fontId="66" fillId="29" borderId="0" applyNumberFormat="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4"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vertical="top"/>
      <protection/>
    </xf>
    <xf numFmtId="0" fontId="4" fillId="0" borderId="0">
      <alignment/>
      <protection/>
    </xf>
    <xf numFmtId="0" fontId="4" fillId="0" borderId="0">
      <alignment/>
      <protection/>
    </xf>
    <xf numFmtId="0" fontId="17" fillId="0" borderId="0">
      <alignment/>
      <protection/>
    </xf>
    <xf numFmtId="0" fontId="0" fillId="0" borderId="0">
      <alignment/>
      <protection/>
    </xf>
    <xf numFmtId="0" fontId="4" fillId="0" borderId="0">
      <alignment/>
      <protection/>
    </xf>
    <xf numFmtId="0" fontId="4" fillId="0" borderId="0">
      <alignment/>
      <protection/>
    </xf>
    <xf numFmtId="0" fontId="7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4" fillId="0" borderId="0">
      <alignment/>
      <protection/>
    </xf>
    <xf numFmtId="0" fontId="4" fillId="0" borderId="0">
      <alignment/>
      <protection/>
    </xf>
    <xf numFmtId="0" fontId="15" fillId="0" borderId="0">
      <alignment/>
      <protection/>
    </xf>
    <xf numFmtId="0" fontId="3" fillId="0" borderId="0">
      <alignment/>
      <protection/>
    </xf>
    <xf numFmtId="0" fontId="18" fillId="0" borderId="0">
      <alignment/>
      <protection/>
    </xf>
    <xf numFmtId="0" fontId="3" fillId="0" borderId="0">
      <alignment vertical="top"/>
      <protection/>
    </xf>
    <xf numFmtId="0" fontId="75" fillId="0" borderId="0">
      <alignment/>
      <protection/>
    </xf>
    <xf numFmtId="0" fontId="1"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0" fontId="12" fillId="0" borderId="0">
      <alignment/>
      <protection/>
    </xf>
    <xf numFmtId="0" fontId="12" fillId="0" borderId="0">
      <alignment/>
      <protection/>
    </xf>
    <xf numFmtId="0" fontId="12" fillId="0" borderId="0">
      <alignment/>
      <protection/>
    </xf>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488">
    <xf numFmtId="0" fontId="0" fillId="0" borderId="0" xfId="0" applyFont="1" applyAlignment="1">
      <alignment/>
    </xf>
    <xf numFmtId="0" fontId="7" fillId="0" borderId="0" xfId="89" applyFont="1" applyFill="1" applyBorder="1" applyAlignment="1" applyProtection="1">
      <alignment vertical="top"/>
      <protection/>
    </xf>
    <xf numFmtId="1" fontId="7" fillId="0" borderId="0" xfId="89" applyNumberFormat="1" applyFont="1" applyFill="1" applyBorder="1" applyAlignment="1" applyProtection="1">
      <alignment vertical="top"/>
      <protection/>
    </xf>
    <xf numFmtId="0" fontId="7" fillId="0" borderId="0" xfId="89" applyFont="1" applyFill="1" applyBorder="1" applyAlignment="1" applyProtection="1">
      <alignment vertical="top" wrapText="1"/>
      <protection/>
    </xf>
    <xf numFmtId="0" fontId="0" fillId="0" borderId="0" xfId="0" applyAlignment="1">
      <alignment vertical="center"/>
    </xf>
    <xf numFmtId="0" fontId="80" fillId="0" borderId="0" xfId="82" applyFont="1">
      <alignment/>
      <protection/>
    </xf>
    <xf numFmtId="0" fontId="80" fillId="0" borderId="10" xfId="82" applyFont="1" applyBorder="1" applyAlignment="1">
      <alignment horizontal="center" vertical="center"/>
      <protection/>
    </xf>
    <xf numFmtId="0" fontId="80" fillId="0" borderId="0" xfId="82" applyFont="1" applyFill="1">
      <alignment/>
      <protection/>
    </xf>
    <xf numFmtId="0" fontId="81" fillId="0" borderId="0" xfId="82" applyFont="1" applyFill="1">
      <alignment/>
      <protection/>
    </xf>
    <xf numFmtId="0" fontId="80" fillId="0" borderId="10" xfId="82" applyFont="1" applyBorder="1" applyAlignment="1">
      <alignment horizontal="center" vertical="top"/>
      <protection/>
    </xf>
    <xf numFmtId="0" fontId="80" fillId="0" borderId="10" xfId="82" applyFont="1" applyBorder="1" applyAlignment="1">
      <alignment horizontal="left" vertical="top" wrapText="1"/>
      <protection/>
    </xf>
    <xf numFmtId="1" fontId="80" fillId="0" borderId="10" xfId="82" applyNumberFormat="1" applyFont="1" applyBorder="1" applyAlignment="1">
      <alignment horizontal="center"/>
      <protection/>
    </xf>
    <xf numFmtId="0" fontId="80" fillId="0" borderId="0" xfId="82" applyFont="1" applyBorder="1">
      <alignment/>
      <protection/>
    </xf>
    <xf numFmtId="1" fontId="7" fillId="0" borderId="10" xfId="82" applyNumberFormat="1" applyFont="1" applyBorder="1" applyAlignment="1">
      <alignment horizontal="center"/>
      <protection/>
    </xf>
    <xf numFmtId="0" fontId="80" fillId="0" borderId="0" xfId="82" applyFont="1" applyAlignment="1">
      <alignment vertical="top"/>
      <protection/>
    </xf>
    <xf numFmtId="0" fontId="80" fillId="0" borderId="0" xfId="0" applyFont="1" applyBorder="1" applyAlignment="1">
      <alignment/>
    </xf>
    <xf numFmtId="0" fontId="80" fillId="0" borderId="0" xfId="0" applyFont="1" applyBorder="1" applyAlignment="1">
      <alignment horizontal="center"/>
    </xf>
    <xf numFmtId="0" fontId="80" fillId="0" borderId="0" xfId="0" applyFont="1" applyBorder="1" applyAlignment="1">
      <alignment wrapText="1"/>
    </xf>
    <xf numFmtId="3" fontId="0" fillId="0" borderId="0" xfId="0" applyNumberFormat="1" applyAlignment="1">
      <alignment/>
    </xf>
    <xf numFmtId="0" fontId="0" fillId="0" borderId="0" xfId="0" applyAlignment="1">
      <alignment vertical="top"/>
    </xf>
    <xf numFmtId="0" fontId="80" fillId="0" borderId="0" xfId="82" applyFont="1" applyFill="1" applyAlignment="1">
      <alignment vertical="top"/>
      <protection/>
    </xf>
    <xf numFmtId="0" fontId="80" fillId="0" borderId="0" xfId="82" applyFont="1" applyAlignment="1">
      <alignment horizontal="center" vertical="center"/>
      <protection/>
    </xf>
    <xf numFmtId="0" fontId="80" fillId="0" borderId="10" xfId="82" applyFont="1" applyBorder="1" applyAlignment="1">
      <alignment horizontal="center"/>
      <protection/>
    </xf>
    <xf numFmtId="0" fontId="80" fillId="0" borderId="10" xfId="82" applyFont="1" applyBorder="1" applyAlignment="1">
      <alignment horizontal="left"/>
      <protection/>
    </xf>
    <xf numFmtId="0" fontId="7" fillId="0" borderId="10" xfId="82" applyFont="1" applyBorder="1" applyAlignment="1">
      <alignment horizontal="center"/>
      <protection/>
    </xf>
    <xf numFmtId="0" fontId="80" fillId="33" borderId="0" xfId="82" applyFont="1" applyFill="1">
      <alignment/>
      <protection/>
    </xf>
    <xf numFmtId="0" fontId="80" fillId="0" borderId="10" xfId="82" applyFont="1" applyBorder="1" applyAlignment="1">
      <alignment horizontal="left" vertical="center" wrapText="1"/>
      <protection/>
    </xf>
    <xf numFmtId="1" fontId="80" fillId="0" borderId="10" xfId="82" applyNumberFormat="1" applyFont="1" applyBorder="1" applyAlignment="1">
      <alignment horizontal="center" vertical="center"/>
      <protection/>
    </xf>
    <xf numFmtId="0" fontId="80" fillId="0" borderId="0" xfId="82" applyFont="1" applyBorder="1" applyAlignment="1">
      <alignment vertical="center"/>
      <protection/>
    </xf>
    <xf numFmtId="0" fontId="80" fillId="0" borderId="10" xfId="82" applyFont="1" applyBorder="1" applyAlignment="1">
      <alignment horizontal="center"/>
      <protection/>
    </xf>
    <xf numFmtId="3" fontId="82" fillId="0" borderId="0" xfId="60" applyNumberFormat="1" applyFont="1" applyFill="1" applyBorder="1" applyAlignment="1" applyProtection="1">
      <alignment horizontal="right"/>
      <protection/>
    </xf>
    <xf numFmtId="3" fontId="7" fillId="0" borderId="0" xfId="89" applyNumberFormat="1" applyFont="1" applyBorder="1" applyAlignment="1" applyProtection="1">
      <alignment wrapText="1"/>
      <protection/>
    </xf>
    <xf numFmtId="3" fontId="7" fillId="0" borderId="0" xfId="89" applyNumberFormat="1" applyFont="1" applyBorder="1" applyAlignment="1" applyProtection="1">
      <alignment/>
      <protection/>
    </xf>
    <xf numFmtId="3" fontId="5" fillId="0" borderId="0" xfId="89" applyNumberFormat="1" applyFont="1" applyBorder="1" applyProtection="1">
      <alignment/>
      <protection/>
    </xf>
    <xf numFmtId="0" fontId="5" fillId="0" borderId="0" xfId="89" applyFont="1" applyBorder="1" applyProtection="1">
      <alignment/>
      <protection/>
    </xf>
    <xf numFmtId="3" fontId="7" fillId="0" borderId="0" xfId="89" applyNumberFormat="1" applyFont="1" applyBorder="1" applyAlignment="1" applyProtection="1">
      <alignment horizontal="center" vertical="center"/>
      <protection/>
    </xf>
    <xf numFmtId="0" fontId="7" fillId="0" borderId="0" xfId="89" applyFont="1" applyBorder="1" applyAlignment="1" applyProtection="1">
      <alignment horizontal="center" vertical="center"/>
      <protection/>
    </xf>
    <xf numFmtId="0" fontId="7" fillId="0" borderId="0" xfId="89" applyFont="1" applyBorder="1" applyProtection="1">
      <alignment/>
      <protection/>
    </xf>
    <xf numFmtId="0" fontId="80" fillId="0" borderId="0" xfId="101" applyFont="1" applyBorder="1" applyAlignment="1" applyProtection="1">
      <alignment/>
      <protection/>
    </xf>
    <xf numFmtId="0" fontId="80" fillId="0" borderId="0" xfId="101" applyFont="1" applyFill="1" applyBorder="1" applyAlignment="1" applyProtection="1">
      <alignment/>
      <protection/>
    </xf>
    <xf numFmtId="3" fontId="7" fillId="0" borderId="0" xfId="89" applyNumberFormat="1" applyFont="1" applyBorder="1" applyAlignment="1" applyProtection="1">
      <alignment horizontal="center"/>
      <protection/>
    </xf>
    <xf numFmtId="0" fontId="80" fillId="0" borderId="0" xfId="89" applyFont="1" applyBorder="1" applyAlignment="1" applyProtection="1">
      <alignment horizontal="justify" vertical="top" wrapText="1"/>
      <protection/>
    </xf>
    <xf numFmtId="49" fontId="82" fillId="0" borderId="0" xfId="89" applyNumberFormat="1" applyFont="1" applyBorder="1" applyAlignment="1" applyProtection="1">
      <alignment horizontal="center" vertical="top" wrapText="1"/>
      <protection/>
    </xf>
    <xf numFmtId="3" fontId="80" fillId="0" borderId="0" xfId="89" applyNumberFormat="1" applyFont="1" applyBorder="1" applyAlignment="1" applyProtection="1">
      <alignment horizontal="center" wrapText="1"/>
      <protection/>
    </xf>
    <xf numFmtId="3" fontId="7" fillId="0" borderId="0" xfId="89" applyNumberFormat="1" applyFont="1" applyBorder="1" applyAlignment="1" applyProtection="1">
      <alignment horizontal="center" wrapText="1"/>
      <protection/>
    </xf>
    <xf numFmtId="0" fontId="7" fillId="0" borderId="0" xfId="101" applyFont="1" applyFill="1" applyBorder="1" applyProtection="1">
      <alignment vertical="top"/>
      <protection/>
    </xf>
    <xf numFmtId="0" fontId="7" fillId="0" borderId="0" xfId="101" applyFont="1" applyFill="1" applyBorder="1" applyAlignment="1" applyProtection="1">
      <alignment horizontal="center"/>
      <protection/>
    </xf>
    <xf numFmtId="1" fontId="7" fillId="0" borderId="0" xfId="89" applyNumberFormat="1" applyFont="1" applyBorder="1" applyProtection="1">
      <alignment/>
      <protection/>
    </xf>
    <xf numFmtId="0" fontId="7" fillId="0" borderId="0" xfId="89" applyFont="1" applyFill="1" applyBorder="1" applyProtection="1">
      <alignment/>
      <protection/>
    </xf>
    <xf numFmtId="49" fontId="10" fillId="0" borderId="0" xfId="109" applyNumberFormat="1" applyFont="1" applyBorder="1" applyAlignment="1" applyProtection="1">
      <alignment horizontal="center" vertical="top" wrapText="1"/>
      <protection/>
    </xf>
    <xf numFmtId="3" fontId="10" fillId="0" borderId="0" xfId="109" applyNumberFormat="1" applyFont="1" applyBorder="1" applyAlignment="1" applyProtection="1">
      <alignment horizontal="center" wrapText="1"/>
      <protection/>
    </xf>
    <xf numFmtId="3" fontId="7" fillId="0" borderId="0" xfId="109" applyNumberFormat="1" applyFont="1" applyBorder="1" applyAlignment="1" applyProtection="1">
      <alignment horizontal="center" wrapText="1"/>
      <protection/>
    </xf>
    <xf numFmtId="0" fontId="10" fillId="0" borderId="0" xfId="109" applyFont="1" applyBorder="1" applyAlignment="1" applyProtection="1">
      <alignment horizontal="justify" vertical="top" wrapText="1"/>
      <protection/>
    </xf>
    <xf numFmtId="0" fontId="7" fillId="0" borderId="0" xfId="89" applyFont="1" applyFill="1" applyBorder="1" applyAlignment="1" applyProtection="1">
      <alignment/>
      <protection/>
    </xf>
    <xf numFmtId="49" fontId="7" fillId="0" borderId="0" xfId="89" applyNumberFormat="1" applyFont="1" applyBorder="1" applyAlignment="1" applyProtection="1">
      <alignment horizontal="center" vertical="top"/>
      <protection/>
    </xf>
    <xf numFmtId="0" fontId="10" fillId="0" borderId="0" xfId="109" applyFont="1" applyBorder="1" applyAlignment="1" applyProtection="1">
      <alignment horizontal="justify" vertical="center" wrapText="1"/>
      <protection/>
    </xf>
    <xf numFmtId="0" fontId="10" fillId="0" borderId="0" xfId="109" applyFont="1" applyBorder="1" applyAlignment="1" applyProtection="1">
      <alignment horizontal="left" vertical="center" wrapText="1"/>
      <protection/>
    </xf>
    <xf numFmtId="3" fontId="7" fillId="0" borderId="0" xfId="109" applyNumberFormat="1" applyFont="1" applyBorder="1" applyAlignment="1" applyProtection="1">
      <alignment wrapText="1"/>
      <protection/>
    </xf>
    <xf numFmtId="3" fontId="10" fillId="0" borderId="0" xfId="109" applyNumberFormat="1" applyFont="1" applyBorder="1" applyAlignment="1" applyProtection="1">
      <alignment horizontal="right" wrapText="1"/>
      <protection/>
    </xf>
    <xf numFmtId="0" fontId="7" fillId="0" borderId="0" xfId="89" applyFont="1" applyBorder="1" applyAlignment="1" applyProtection="1">
      <alignment horizontal="justify" vertical="top"/>
      <protection/>
    </xf>
    <xf numFmtId="3" fontId="7" fillId="0" borderId="0" xfId="89" applyNumberFormat="1" applyFont="1" applyBorder="1" applyAlignment="1" applyProtection="1">
      <alignment horizontal="right"/>
      <protection/>
    </xf>
    <xf numFmtId="0" fontId="0" fillId="0" borderId="0" xfId="0" applyAlignment="1" applyProtection="1">
      <alignment/>
      <protection/>
    </xf>
    <xf numFmtId="0" fontId="0" fillId="0" borderId="0" xfId="0" applyAlignment="1" applyProtection="1">
      <alignment horizontal="center"/>
      <protection/>
    </xf>
    <xf numFmtId="3" fontId="83" fillId="34" borderId="10" xfId="0" applyNumberFormat="1" applyFont="1" applyFill="1" applyBorder="1" applyAlignment="1" applyProtection="1">
      <alignment horizontal="center" vertical="center"/>
      <protection/>
    </xf>
    <xf numFmtId="3" fontId="83" fillId="34" borderId="10" xfId="0" applyNumberFormat="1" applyFont="1" applyFill="1" applyBorder="1" applyAlignment="1" applyProtection="1">
      <alignment horizontal="justify" vertical="center" wrapText="1"/>
      <protection/>
    </xf>
    <xf numFmtId="3" fontId="78" fillId="34" borderId="10" xfId="0" applyNumberFormat="1" applyFont="1" applyFill="1" applyBorder="1" applyAlignment="1" applyProtection="1">
      <alignment horizontal="center" vertical="center"/>
      <protection/>
    </xf>
    <xf numFmtId="3" fontId="84" fillId="0" borderId="10" xfId="0" applyNumberFormat="1" applyFont="1" applyBorder="1" applyAlignment="1" applyProtection="1">
      <alignment horizontal="center" vertical="center"/>
      <protection/>
    </xf>
    <xf numFmtId="3" fontId="84" fillId="0" borderId="10" xfId="0" applyNumberFormat="1" applyFont="1" applyBorder="1" applyAlignment="1" applyProtection="1">
      <alignment horizontal="justify" vertical="center" wrapText="1"/>
      <protection/>
    </xf>
    <xf numFmtId="3" fontId="83" fillId="0" borderId="10" xfId="0" applyNumberFormat="1" applyFont="1" applyFill="1" applyBorder="1" applyAlignment="1" applyProtection="1">
      <alignment vertical="center"/>
      <protection/>
    </xf>
    <xf numFmtId="3" fontId="78" fillId="0" borderId="10" xfId="0" applyNumberFormat="1" applyFont="1" applyFill="1" applyBorder="1" applyAlignment="1" applyProtection="1">
      <alignment horizontal="center" vertical="center" wrapText="1"/>
      <protection/>
    </xf>
    <xf numFmtId="3" fontId="78" fillId="0" borderId="10" xfId="0" applyNumberFormat="1" applyFont="1" applyFill="1" applyBorder="1" applyAlignment="1" applyProtection="1">
      <alignment horizontal="center" vertical="center"/>
      <protection/>
    </xf>
    <xf numFmtId="4" fontId="0" fillId="0" borderId="0" xfId="0" applyNumberFormat="1" applyAlignment="1" applyProtection="1">
      <alignment/>
      <protection/>
    </xf>
    <xf numFmtId="4" fontId="0" fillId="7" borderId="10" xfId="0" applyNumberFormat="1" applyFill="1" applyBorder="1" applyAlignment="1" applyProtection="1">
      <alignment horizontal="right" vertical="center"/>
      <protection locked="0"/>
    </xf>
    <xf numFmtId="4" fontId="0" fillId="0" borderId="10" xfId="0" applyNumberFormat="1" applyBorder="1" applyAlignment="1" applyProtection="1">
      <alignment horizontal="right" vertical="center"/>
      <protection/>
    </xf>
    <xf numFmtId="3" fontId="78" fillId="34" borderId="10" xfId="0" applyNumberFormat="1" applyFont="1" applyFill="1" applyBorder="1" applyAlignment="1" applyProtection="1">
      <alignment horizontal="right" vertical="center"/>
      <protection/>
    </xf>
    <xf numFmtId="0" fontId="0" fillId="0" borderId="0" xfId="0" applyAlignment="1" applyProtection="1">
      <alignment vertical="center"/>
      <protection/>
    </xf>
    <xf numFmtId="0" fontId="83" fillId="34" borderId="10" xfId="0" applyFont="1" applyFill="1" applyBorder="1" applyAlignment="1" applyProtection="1">
      <alignment horizontal="center" vertical="center"/>
      <protection/>
    </xf>
    <xf numFmtId="0" fontId="83" fillId="34" borderId="10" xfId="0" applyFont="1" applyFill="1" applyBorder="1" applyAlignment="1" applyProtection="1">
      <alignment horizontal="justify" vertical="center" wrapText="1"/>
      <protection/>
    </xf>
    <xf numFmtId="0" fontId="83" fillId="34" borderId="10" xfId="0" applyFont="1" applyFill="1" applyBorder="1" applyAlignment="1" applyProtection="1">
      <alignment vertical="center"/>
      <protection/>
    </xf>
    <xf numFmtId="0" fontId="78" fillId="34" borderId="10" xfId="0" applyFont="1" applyFill="1" applyBorder="1" applyAlignment="1" applyProtection="1">
      <alignment horizontal="center" vertical="center" wrapText="1"/>
      <protection/>
    </xf>
    <xf numFmtId="0" fontId="78" fillId="34" borderId="10" xfId="0" applyFont="1" applyFill="1" applyBorder="1" applyAlignment="1" applyProtection="1">
      <alignment horizontal="center" vertical="center"/>
      <protection/>
    </xf>
    <xf numFmtId="0" fontId="84" fillId="0" borderId="10" xfId="0" applyFont="1" applyBorder="1" applyAlignment="1" applyProtection="1">
      <alignment horizontal="center" vertical="center"/>
      <protection/>
    </xf>
    <xf numFmtId="0" fontId="0" fillId="0" borderId="10" xfId="0" applyFont="1" applyBorder="1" applyAlignment="1" applyProtection="1">
      <alignment horizontal="justify" vertical="center" wrapText="1"/>
      <protection/>
    </xf>
    <xf numFmtId="0" fontId="0" fillId="0" borderId="10" xfId="0" applyFont="1" applyBorder="1" applyAlignment="1" applyProtection="1">
      <alignment vertical="center"/>
      <protection/>
    </xf>
    <xf numFmtId="0" fontId="0" fillId="0" borderId="10" xfId="0" applyFont="1" applyBorder="1" applyAlignment="1" applyProtection="1">
      <alignment horizontal="center" vertical="center" wrapText="1"/>
      <protection/>
    </xf>
    <xf numFmtId="0" fontId="0" fillId="0" borderId="10" xfId="0" applyBorder="1" applyAlignment="1" applyProtection="1">
      <alignment horizontal="center" vertical="center"/>
      <protection/>
    </xf>
    <xf numFmtId="0" fontId="84" fillId="0" borderId="10" xfId="0" applyFont="1" applyBorder="1" applyAlignment="1" applyProtection="1">
      <alignment horizontal="justify" vertical="center"/>
      <protection/>
    </xf>
    <xf numFmtId="0" fontId="84" fillId="0" borderId="10" xfId="0" applyFont="1" applyBorder="1" applyAlignment="1" applyProtection="1">
      <alignment horizontal="justify" vertical="center" wrapText="1"/>
      <protection/>
    </xf>
    <xf numFmtId="0" fontId="84" fillId="0" borderId="10" xfId="0" applyFont="1" applyBorder="1" applyAlignment="1" applyProtection="1">
      <alignment vertical="center"/>
      <protection/>
    </xf>
    <xf numFmtId="0" fontId="84" fillId="0" borderId="10" xfId="0" applyFont="1" applyBorder="1" applyAlignment="1" applyProtection="1">
      <alignment horizontal="center" vertical="center" wrapText="1"/>
      <protection/>
    </xf>
    <xf numFmtId="0" fontId="84" fillId="0" borderId="10" xfId="0" applyFont="1" applyFill="1" applyBorder="1" applyAlignment="1" applyProtection="1">
      <alignment vertical="center"/>
      <protection/>
    </xf>
    <xf numFmtId="0" fontId="85" fillId="0" borderId="10" xfId="0" applyFont="1" applyFill="1" applyBorder="1" applyAlignment="1" applyProtection="1">
      <alignment horizontal="center" vertical="center" wrapText="1"/>
      <protection/>
    </xf>
    <xf numFmtId="0" fontId="86" fillId="0" borderId="10" xfId="0" applyFont="1" applyBorder="1" applyAlignment="1" applyProtection="1">
      <alignment horizontal="center" vertical="center" wrapText="1"/>
      <protection/>
    </xf>
    <xf numFmtId="0" fontId="0" fillId="0" borderId="0" xfId="0" applyAlignment="1" applyProtection="1">
      <alignment horizontal="center" vertical="center"/>
      <protection/>
    </xf>
    <xf numFmtId="0" fontId="0" fillId="0" borderId="0" xfId="0" applyAlignment="1" applyProtection="1">
      <alignment vertical="center" wrapText="1"/>
      <protection/>
    </xf>
    <xf numFmtId="3" fontId="0" fillId="0" borderId="0" xfId="0" applyNumberFormat="1" applyAlignment="1" applyProtection="1">
      <alignment horizontal="center" vertical="center"/>
      <protection/>
    </xf>
    <xf numFmtId="4" fontId="86" fillId="7" borderId="10" xfId="107" applyNumberFormat="1" applyFont="1" applyFill="1" applyBorder="1" applyAlignment="1" applyProtection="1">
      <alignment horizontal="right" vertical="center"/>
      <protection locked="0"/>
    </xf>
    <xf numFmtId="0" fontId="84" fillId="0" borderId="10" xfId="0" applyFont="1" applyFill="1" applyBorder="1" applyAlignment="1" applyProtection="1">
      <alignment horizontal="center" vertical="center"/>
      <protection/>
    </xf>
    <xf numFmtId="0" fontId="0" fillId="0" borderId="0" xfId="0" applyFill="1" applyAlignment="1" applyProtection="1">
      <alignment vertical="center"/>
      <protection/>
    </xf>
    <xf numFmtId="164" fontId="0" fillId="0" borderId="0" xfId="47" applyFont="1" applyFill="1" applyAlignment="1" applyProtection="1">
      <alignment vertical="center"/>
      <protection/>
    </xf>
    <xf numFmtId="49" fontId="7" fillId="0" borderId="10" xfId="89" applyNumberFormat="1" applyFont="1" applyBorder="1" applyAlignment="1" applyProtection="1">
      <alignment horizontal="center" vertical="top" wrapText="1"/>
      <protection/>
    </xf>
    <xf numFmtId="0" fontId="9" fillId="0" borderId="10" xfId="89" applyFont="1" applyBorder="1" applyAlignment="1" applyProtection="1">
      <alignment horizontal="justify" vertical="top"/>
      <protection/>
    </xf>
    <xf numFmtId="3" fontId="8" fillId="0" borderId="10" xfId="89" applyNumberFormat="1" applyFont="1" applyBorder="1" applyAlignment="1" applyProtection="1">
      <alignment horizontal="center" wrapText="1"/>
      <protection/>
    </xf>
    <xf numFmtId="4" fontId="8" fillId="0" borderId="10" xfId="89" applyNumberFormat="1" applyFont="1" applyBorder="1" applyAlignment="1" applyProtection="1">
      <alignment wrapText="1"/>
      <protection/>
    </xf>
    <xf numFmtId="4" fontId="8" fillId="0" borderId="10" xfId="89" applyNumberFormat="1" applyFont="1" applyBorder="1" applyAlignment="1" applyProtection="1">
      <alignment horizontal="right" wrapText="1"/>
      <protection/>
    </xf>
    <xf numFmtId="49" fontId="82" fillId="0" borderId="10" xfId="101" applyNumberFormat="1" applyFont="1" applyBorder="1" applyAlignment="1" applyProtection="1">
      <alignment horizontal="center" vertical="top" wrapText="1"/>
      <protection/>
    </xf>
    <xf numFmtId="0" fontId="87" fillId="0" borderId="10" xfId="101" applyFont="1" applyBorder="1" applyAlignment="1" applyProtection="1">
      <alignment horizontal="justify" vertical="top" wrapText="1"/>
      <protection/>
    </xf>
    <xf numFmtId="0" fontId="80" fillId="0" borderId="10" xfId="101" applyFont="1" applyBorder="1" applyAlignment="1" applyProtection="1">
      <alignment horizontal="center"/>
      <protection/>
    </xf>
    <xf numFmtId="4" fontId="80" fillId="0" borderId="10" xfId="101" applyNumberFormat="1" applyFont="1" applyBorder="1" applyAlignment="1" applyProtection="1">
      <alignment horizontal="center"/>
      <protection/>
    </xf>
    <xf numFmtId="4" fontId="80" fillId="0" borderId="10" xfId="101" applyNumberFormat="1" applyFont="1" applyBorder="1" applyAlignment="1" applyProtection="1">
      <alignment horizontal="right"/>
      <protection/>
    </xf>
    <xf numFmtId="0" fontId="82" fillId="0" borderId="10" xfId="101" applyFont="1" applyBorder="1" applyAlignment="1" applyProtection="1">
      <alignment horizontal="justify" vertical="top" wrapText="1"/>
      <protection/>
    </xf>
    <xf numFmtId="0" fontId="82" fillId="0" borderId="10" xfId="101" applyFont="1" applyFill="1" applyBorder="1" applyAlignment="1" applyProtection="1">
      <alignment horizontal="justify" vertical="top" wrapText="1"/>
      <protection/>
    </xf>
    <xf numFmtId="0" fontId="7" fillId="0" borderId="10" xfId="101" applyFont="1" applyFill="1" applyBorder="1" applyAlignment="1" applyProtection="1">
      <alignment horizontal="justify" vertical="top" wrapText="1"/>
      <protection/>
    </xf>
    <xf numFmtId="0" fontId="80" fillId="0" borderId="10" xfId="101" applyFont="1" applyFill="1" applyBorder="1" applyAlignment="1" applyProtection="1">
      <alignment horizontal="justify" vertical="top" wrapText="1"/>
      <protection/>
    </xf>
    <xf numFmtId="0" fontId="80" fillId="0" borderId="10" xfId="101" applyFont="1" applyFill="1" applyBorder="1" applyAlignment="1" applyProtection="1">
      <alignment horizontal="center"/>
      <protection/>
    </xf>
    <xf numFmtId="4" fontId="80" fillId="0" borderId="10" xfId="101" applyNumberFormat="1" applyFont="1" applyFill="1" applyBorder="1" applyAlignment="1" applyProtection="1">
      <alignment horizontal="center"/>
      <protection/>
    </xf>
    <xf numFmtId="4" fontId="80" fillId="0" borderId="10" xfId="101" applyNumberFormat="1" applyFont="1" applyFill="1" applyBorder="1" applyAlignment="1" applyProtection="1">
      <alignment horizontal="right"/>
      <protection/>
    </xf>
    <xf numFmtId="0" fontId="88" fillId="0" borderId="10" xfId="101" applyFont="1" applyFill="1" applyBorder="1" applyAlignment="1" applyProtection="1">
      <alignment horizontal="justify" vertical="top" wrapText="1"/>
      <protection/>
    </xf>
    <xf numFmtId="0" fontId="82" fillId="0" borderId="10" xfId="101" applyFont="1" applyFill="1" applyBorder="1" applyAlignment="1" applyProtection="1">
      <alignment horizontal="center"/>
      <protection/>
    </xf>
    <xf numFmtId="4" fontId="82" fillId="7" borderId="10" xfId="60" applyNumberFormat="1" applyFont="1" applyFill="1" applyBorder="1" applyAlignment="1" applyProtection="1">
      <alignment horizontal="center"/>
      <protection locked="0"/>
    </xf>
    <xf numFmtId="4" fontId="82" fillId="0" borderId="10" xfId="60" applyNumberFormat="1" applyFont="1" applyFill="1" applyBorder="1" applyAlignment="1" applyProtection="1">
      <alignment horizontal="right"/>
      <protection/>
    </xf>
    <xf numFmtId="49" fontId="82" fillId="0" borderId="10" xfId="101" applyNumberFormat="1" applyFont="1" applyFill="1" applyBorder="1" applyAlignment="1" applyProtection="1">
      <alignment horizontal="center" vertical="top" wrapText="1"/>
      <protection/>
    </xf>
    <xf numFmtId="0" fontId="8" fillId="0" borderId="10" xfId="101" applyFont="1" applyFill="1" applyBorder="1" applyAlignment="1" applyProtection="1">
      <alignment horizontal="justify" vertical="top" wrapText="1"/>
      <protection/>
    </xf>
    <xf numFmtId="0" fontId="80" fillId="0" borderId="10" xfId="101" applyFont="1" applyFill="1" applyBorder="1" applyAlignment="1" applyProtection="1">
      <alignment/>
      <protection/>
    </xf>
    <xf numFmtId="4" fontId="80" fillId="0" borderId="10" xfId="101" applyNumberFormat="1" applyFont="1" applyFill="1" applyBorder="1" applyAlignment="1" applyProtection="1">
      <alignment/>
      <protection/>
    </xf>
    <xf numFmtId="49" fontId="80" fillId="0" borderId="10" xfId="89" applyNumberFormat="1" applyFont="1" applyFill="1" applyBorder="1" applyAlignment="1" applyProtection="1">
      <alignment horizontal="center" vertical="top"/>
      <protection/>
    </xf>
    <xf numFmtId="3" fontId="89" fillId="0" borderId="10" xfId="89" applyNumberFormat="1" applyFont="1" applyFill="1" applyBorder="1" applyAlignment="1" applyProtection="1">
      <alignment horizontal="center"/>
      <protection/>
    </xf>
    <xf numFmtId="3" fontId="8" fillId="0" borderId="10" xfId="89" applyNumberFormat="1" applyFont="1" applyFill="1" applyBorder="1" applyAlignment="1" applyProtection="1">
      <alignment horizontal="center"/>
      <protection/>
    </xf>
    <xf numFmtId="4" fontId="8" fillId="0" borderId="10" xfId="45" applyNumberFormat="1" applyFont="1" applyFill="1" applyBorder="1" applyAlignment="1" applyProtection="1">
      <alignment/>
      <protection/>
    </xf>
    <xf numFmtId="4" fontId="89" fillId="0" borderId="10" xfId="45" applyNumberFormat="1" applyFont="1" applyFill="1" applyBorder="1" applyAlignment="1" applyProtection="1">
      <alignment horizontal="right"/>
      <protection/>
    </xf>
    <xf numFmtId="49" fontId="80" fillId="0" borderId="10" xfId="89" applyNumberFormat="1" applyFont="1" applyBorder="1" applyAlignment="1" applyProtection="1">
      <alignment horizontal="center" vertical="top"/>
      <protection/>
    </xf>
    <xf numFmtId="167" fontId="7" fillId="0" borderId="10" xfId="89" applyNumberFormat="1" applyFont="1" applyBorder="1" applyAlignment="1" applyProtection="1">
      <alignment horizontal="justify" vertical="top" wrapText="1"/>
      <protection/>
    </xf>
    <xf numFmtId="3" fontId="80" fillId="0" borderId="10" xfId="89" applyNumberFormat="1" applyFont="1" applyBorder="1" applyAlignment="1" applyProtection="1">
      <alignment horizontal="center"/>
      <protection/>
    </xf>
    <xf numFmtId="3" fontId="7" fillId="0" borderId="10" xfId="89" applyNumberFormat="1" applyFont="1" applyBorder="1" applyAlignment="1" applyProtection="1">
      <alignment horizontal="center"/>
      <protection/>
    </xf>
    <xf numFmtId="4" fontId="7" fillId="0" borderId="10" xfId="45" applyNumberFormat="1" applyFont="1" applyBorder="1" applyAlignment="1" applyProtection="1">
      <alignment/>
      <protection/>
    </xf>
    <xf numFmtId="4" fontId="7" fillId="0" borderId="10" xfId="89" applyNumberFormat="1" applyFont="1" applyBorder="1" applyAlignment="1" applyProtection="1">
      <alignment horizontal="right"/>
      <protection/>
    </xf>
    <xf numFmtId="0" fontId="82" fillId="0" borderId="10" xfId="89" applyFont="1" applyBorder="1" applyAlignment="1" applyProtection="1">
      <alignment horizontal="justify" vertical="top" wrapText="1"/>
      <protection/>
    </xf>
    <xf numFmtId="0" fontId="82" fillId="0" borderId="10" xfId="89" applyFont="1" applyFill="1" applyBorder="1" applyAlignment="1" applyProtection="1">
      <alignment horizontal="justify" vertical="top" wrapText="1"/>
      <protection/>
    </xf>
    <xf numFmtId="4" fontId="7" fillId="7" borderId="10" xfId="45" applyNumberFormat="1" applyFont="1" applyFill="1" applyBorder="1" applyAlignment="1" applyProtection="1">
      <alignment horizontal="right"/>
      <protection locked="0"/>
    </xf>
    <xf numFmtId="3" fontId="81" fillId="0" borderId="10" xfId="89" applyNumberFormat="1" applyFont="1" applyBorder="1" applyAlignment="1" applyProtection="1">
      <alignment horizontal="center"/>
      <protection/>
    </xf>
    <xf numFmtId="3" fontId="8" fillId="0" borderId="10" xfId="89" applyNumberFormat="1" applyFont="1" applyBorder="1" applyAlignment="1" applyProtection="1">
      <alignment horizontal="center"/>
      <protection/>
    </xf>
    <xf numFmtId="49" fontId="82" fillId="0" borderId="10" xfId="89" applyNumberFormat="1" applyFont="1" applyBorder="1" applyAlignment="1" applyProtection="1">
      <alignment horizontal="center" vertical="top"/>
      <protection/>
    </xf>
    <xf numFmtId="0" fontId="80" fillId="0" borderId="10" xfId="89" applyFont="1" applyBorder="1" applyAlignment="1" applyProtection="1">
      <alignment horizontal="justify" vertical="top" wrapText="1"/>
      <protection/>
    </xf>
    <xf numFmtId="0" fontId="7" fillId="0" borderId="10" xfId="89" applyFont="1" applyBorder="1" applyAlignment="1" applyProtection="1">
      <alignment horizontal="justify" vertical="top" wrapText="1"/>
      <protection/>
    </xf>
    <xf numFmtId="4" fontId="7" fillId="0" borderId="10" xfId="45" applyNumberFormat="1" applyFont="1" applyFill="1" applyBorder="1" applyAlignment="1" applyProtection="1">
      <alignment/>
      <protection/>
    </xf>
    <xf numFmtId="0" fontId="80" fillId="0" borderId="10" xfId="89" applyFont="1" applyFill="1" applyBorder="1" applyAlignment="1" applyProtection="1">
      <alignment horizontal="justify" vertical="top" wrapText="1"/>
      <protection/>
    </xf>
    <xf numFmtId="4" fontId="7" fillId="7" borderId="10" xfId="89" applyNumberFormat="1" applyFont="1" applyFill="1" applyBorder="1" applyAlignment="1" applyProtection="1">
      <alignment/>
      <protection locked="0"/>
    </xf>
    <xf numFmtId="0" fontId="7" fillId="0" borderId="10" xfId="89" applyFont="1" applyFill="1" applyBorder="1" applyAlignment="1" applyProtection="1">
      <alignment horizontal="justify" vertical="top" wrapText="1"/>
      <protection/>
    </xf>
    <xf numFmtId="4" fontId="7" fillId="7" borderId="10" xfId="45" applyNumberFormat="1" applyFont="1" applyFill="1" applyBorder="1" applyAlignment="1" applyProtection="1">
      <alignment/>
      <protection locked="0"/>
    </xf>
    <xf numFmtId="4" fontId="7" fillId="0" borderId="10" xfId="45" applyNumberFormat="1" applyFont="1" applyFill="1" applyBorder="1" applyAlignment="1" applyProtection="1">
      <alignment wrapText="1"/>
      <protection/>
    </xf>
    <xf numFmtId="2" fontId="82" fillId="0" borderId="10" xfId="89" applyNumberFormat="1" applyFont="1" applyBorder="1" applyAlignment="1" applyProtection="1">
      <alignment horizontal="justify" vertical="top" wrapText="1"/>
      <protection/>
    </xf>
    <xf numFmtId="2" fontId="82" fillId="0" borderId="10" xfId="89" applyNumberFormat="1" applyFont="1" applyFill="1" applyBorder="1" applyAlignment="1" applyProtection="1">
      <alignment horizontal="justify" vertical="top" wrapText="1"/>
      <protection/>
    </xf>
    <xf numFmtId="4" fontId="82" fillId="7" borderId="10" xfId="60" applyNumberFormat="1" applyFont="1" applyFill="1" applyBorder="1" applyAlignment="1" applyProtection="1">
      <alignment horizontal="right"/>
      <protection locked="0"/>
    </xf>
    <xf numFmtId="49" fontId="82" fillId="0" borderId="10" xfId="89" applyNumberFormat="1" applyFont="1" applyBorder="1" applyAlignment="1" applyProtection="1">
      <alignment horizontal="center" vertical="top" wrapText="1"/>
      <protection/>
    </xf>
    <xf numFmtId="0" fontId="90" fillId="0" borderId="10" xfId="89" applyFont="1" applyBorder="1" applyAlignment="1" applyProtection="1">
      <alignment horizontal="justify" vertical="top" wrapText="1"/>
      <protection/>
    </xf>
    <xf numFmtId="3" fontId="80" fillId="0" borderId="10" xfId="89" applyNumberFormat="1" applyFont="1" applyBorder="1" applyAlignment="1" applyProtection="1">
      <alignment horizontal="center" wrapText="1"/>
      <protection/>
    </xf>
    <xf numFmtId="3" fontId="7" fillId="0" borderId="10" xfId="89" applyNumberFormat="1" applyFont="1" applyBorder="1" applyAlignment="1" applyProtection="1">
      <alignment horizontal="center" wrapText="1"/>
      <protection/>
    </xf>
    <xf numFmtId="4" fontId="7" fillId="0" borderId="10" xfId="89" applyNumberFormat="1" applyFont="1" applyBorder="1" applyAlignment="1" applyProtection="1">
      <alignment wrapText="1"/>
      <protection/>
    </xf>
    <xf numFmtId="4" fontId="7" fillId="0" borderId="10" xfId="101" applyNumberFormat="1" applyFont="1" applyFill="1" applyBorder="1" applyAlignment="1" applyProtection="1">
      <alignment horizontal="center"/>
      <protection/>
    </xf>
    <xf numFmtId="0" fontId="7" fillId="0" borderId="10" xfId="101" applyFont="1" applyFill="1" applyBorder="1" applyAlignment="1" applyProtection="1">
      <alignment horizontal="center"/>
      <protection/>
    </xf>
    <xf numFmtId="3" fontId="7" fillId="0" borderId="10" xfId="89" applyNumberFormat="1" applyFont="1" applyFill="1" applyBorder="1" applyAlignment="1" applyProtection="1">
      <alignment horizontal="center"/>
      <protection/>
    </xf>
    <xf numFmtId="3" fontId="7" fillId="0" borderId="10" xfId="89" applyNumberFormat="1" applyFont="1" applyFill="1" applyBorder="1" applyAlignment="1" applyProtection="1">
      <alignment horizontal="center" wrapText="1"/>
      <protection/>
    </xf>
    <xf numFmtId="4" fontId="7" fillId="7" borderId="10" xfId="89" applyNumberFormat="1" applyFont="1" applyFill="1" applyBorder="1" applyAlignment="1" applyProtection="1">
      <alignment wrapText="1"/>
      <protection locked="0"/>
    </xf>
    <xf numFmtId="4" fontId="7" fillId="0" borderId="10" xfId="109" applyNumberFormat="1" applyFont="1" applyFill="1" applyBorder="1" applyAlignment="1" applyProtection="1">
      <alignment wrapText="1"/>
      <protection/>
    </xf>
    <xf numFmtId="49" fontId="82" fillId="0" borderId="10" xfId="89" applyNumberFormat="1" applyFont="1" applyBorder="1" applyAlignment="1" applyProtection="1">
      <alignment horizontal="justify" vertical="top" wrapText="1"/>
      <protection/>
    </xf>
    <xf numFmtId="4" fontId="8" fillId="0" borderId="10" xfId="109" applyNumberFormat="1" applyFont="1" applyFill="1" applyBorder="1" applyAlignment="1" applyProtection="1">
      <alignment wrapText="1"/>
      <protection/>
    </xf>
    <xf numFmtId="3" fontId="82" fillId="0" borderId="10" xfId="89" applyNumberFormat="1" applyFont="1" applyBorder="1" applyAlignment="1" applyProtection="1">
      <alignment horizontal="center" wrapText="1"/>
      <protection/>
    </xf>
    <xf numFmtId="49" fontId="7" fillId="0" borderId="10" xfId="89" applyNumberFormat="1" applyFont="1" applyFill="1" applyBorder="1" applyAlignment="1" applyProtection="1">
      <alignment horizontal="center" vertical="top"/>
      <protection/>
    </xf>
    <xf numFmtId="0" fontId="8" fillId="0" borderId="10" xfId="89" applyNumberFormat="1" applyFont="1" applyFill="1" applyBorder="1" applyAlignment="1" applyProtection="1">
      <alignment horizontal="left" vertical="top"/>
      <protection/>
    </xf>
    <xf numFmtId="4" fontId="8" fillId="0" borderId="10" xfId="89" applyNumberFormat="1" applyFont="1" applyFill="1" applyBorder="1" applyAlignment="1" applyProtection="1">
      <alignment horizontal="left" vertical="top"/>
      <protection/>
    </xf>
    <xf numFmtId="49" fontId="82" fillId="0" borderId="10" xfId="89" applyNumberFormat="1" applyFont="1" applyFill="1" applyBorder="1" applyAlignment="1" applyProtection="1">
      <alignment horizontal="center" vertical="top" wrapText="1"/>
      <protection/>
    </xf>
    <xf numFmtId="3" fontId="82" fillId="0" borderId="10" xfId="89" applyNumberFormat="1" applyFont="1" applyFill="1" applyBorder="1" applyAlignment="1" applyProtection="1">
      <alignment horizontal="center" wrapText="1"/>
      <protection/>
    </xf>
    <xf numFmtId="4" fontId="7" fillId="0" borderId="10" xfId="89" applyNumberFormat="1" applyFont="1" applyFill="1" applyBorder="1" applyAlignment="1" applyProtection="1">
      <alignment wrapText="1"/>
      <protection/>
    </xf>
    <xf numFmtId="3" fontId="80" fillId="0" borderId="10" xfId="89" applyNumberFormat="1" applyFont="1" applyFill="1" applyBorder="1" applyAlignment="1" applyProtection="1">
      <alignment horizontal="center" wrapText="1"/>
      <protection/>
    </xf>
    <xf numFmtId="4" fontId="7" fillId="0" borderId="10" xfId="89" applyNumberFormat="1" applyFont="1" applyBorder="1" applyAlignment="1" applyProtection="1">
      <alignment/>
      <protection/>
    </xf>
    <xf numFmtId="49" fontId="82" fillId="0" borderId="10" xfId="89" applyNumberFormat="1" applyFont="1" applyFill="1" applyBorder="1" applyAlignment="1" applyProtection="1">
      <alignment horizontal="justify" vertical="top" wrapText="1"/>
      <protection/>
    </xf>
    <xf numFmtId="4" fontId="7" fillId="7" borderId="10" xfId="45" applyNumberFormat="1" applyFont="1" applyFill="1" applyBorder="1" applyAlignment="1" applyProtection="1">
      <alignment wrapText="1"/>
      <protection locked="0"/>
    </xf>
    <xf numFmtId="49" fontId="10" fillId="0" borderId="10" xfId="109" applyNumberFormat="1" applyFont="1" applyBorder="1" applyAlignment="1" applyProtection="1">
      <alignment horizontal="center" vertical="top" wrapText="1"/>
      <protection/>
    </xf>
    <xf numFmtId="3" fontId="10" fillId="0" borderId="10" xfId="109" applyNumberFormat="1" applyFont="1" applyBorder="1" applyAlignment="1" applyProtection="1">
      <alignment horizontal="center" wrapText="1"/>
      <protection/>
    </xf>
    <xf numFmtId="3" fontId="7" fillId="0" borderId="10" xfId="109" applyNumberFormat="1" applyFont="1" applyBorder="1" applyAlignment="1" applyProtection="1">
      <alignment horizontal="center" wrapText="1"/>
      <protection/>
    </xf>
    <xf numFmtId="4" fontId="7" fillId="0" borderId="10" xfId="109" applyNumberFormat="1" applyFont="1" applyBorder="1" applyAlignment="1" applyProtection="1">
      <alignment wrapText="1"/>
      <protection/>
    </xf>
    <xf numFmtId="0" fontId="14" fillId="0" borderId="10" xfId="84" applyFont="1" applyBorder="1" applyAlignment="1" applyProtection="1">
      <alignment horizontal="justify" vertical="top"/>
      <protection/>
    </xf>
    <xf numFmtId="3" fontId="11" fillId="0" borderId="10" xfId="109" applyNumberFormat="1" applyFont="1" applyBorder="1" applyAlignment="1" applyProtection="1">
      <alignment horizontal="center" wrapText="1"/>
      <protection/>
    </xf>
    <xf numFmtId="3" fontId="8" fillId="0" borderId="10" xfId="57" applyNumberFormat="1" applyFont="1" applyFill="1" applyBorder="1" applyAlignment="1" applyProtection="1">
      <alignment horizontal="center" wrapText="1"/>
      <protection/>
    </xf>
    <xf numFmtId="4" fontId="8" fillId="0" borderId="10" xfId="57" applyNumberFormat="1" applyFont="1" applyFill="1" applyBorder="1" applyAlignment="1" applyProtection="1">
      <alignment wrapText="1"/>
      <protection/>
    </xf>
    <xf numFmtId="0" fontId="10" fillId="0" borderId="10" xfId="98" applyFont="1" applyBorder="1" applyAlignment="1" applyProtection="1">
      <alignment horizontal="justify" vertical="top" wrapText="1"/>
      <protection/>
    </xf>
    <xf numFmtId="3" fontId="7" fillId="0" borderId="10" xfId="84" applyNumberFormat="1" applyFont="1" applyBorder="1" applyAlignment="1" applyProtection="1">
      <alignment horizontal="center" wrapText="1"/>
      <protection/>
    </xf>
    <xf numFmtId="4" fontId="7" fillId="0" borderId="10" xfId="84" applyNumberFormat="1" applyFont="1" applyBorder="1" applyAlignment="1" applyProtection="1">
      <alignment wrapText="1"/>
      <protection/>
    </xf>
    <xf numFmtId="49" fontId="7" fillId="0" borderId="10" xfId="84" applyNumberFormat="1" applyFont="1" applyBorder="1" applyAlignment="1" applyProtection="1">
      <alignment horizontal="center" vertical="top"/>
      <protection/>
    </xf>
    <xf numFmtId="3" fontId="10" fillId="0" borderId="10" xfId="84" applyNumberFormat="1" applyFont="1" applyBorder="1" applyAlignment="1" applyProtection="1">
      <alignment horizontal="justify" vertical="top" wrapText="1"/>
      <protection/>
    </xf>
    <xf numFmtId="3" fontId="7" fillId="0" borderId="10" xfId="84" applyNumberFormat="1" applyFont="1" applyFill="1" applyBorder="1" applyAlignment="1" applyProtection="1">
      <alignment horizontal="justify" vertical="top" wrapText="1"/>
      <protection/>
    </xf>
    <xf numFmtId="4" fontId="7" fillId="7" borderId="10" xfId="84" applyNumberFormat="1" applyFont="1" applyFill="1" applyBorder="1" applyAlignment="1" applyProtection="1">
      <alignment wrapText="1"/>
      <protection locked="0"/>
    </xf>
    <xf numFmtId="0" fontId="7" fillId="0" borderId="10" xfId="98" applyFont="1" applyBorder="1" applyAlignment="1" applyProtection="1">
      <alignment horizontal="justify" vertical="top"/>
      <protection/>
    </xf>
    <xf numFmtId="3" fontId="80" fillId="0" borderId="10" xfId="84" applyNumberFormat="1" applyFont="1" applyBorder="1" applyAlignment="1" applyProtection="1">
      <alignment horizontal="justify" vertical="top" wrapText="1"/>
      <protection/>
    </xf>
    <xf numFmtId="3" fontId="80" fillId="0" borderId="10" xfId="84" applyNumberFormat="1" applyFont="1" applyFill="1" applyBorder="1" applyAlignment="1" applyProtection="1">
      <alignment horizontal="justify" vertical="top" wrapText="1"/>
      <protection/>
    </xf>
    <xf numFmtId="3" fontId="7" fillId="0" borderId="10" xfId="84" applyNumberFormat="1" applyFont="1" applyBorder="1" applyAlignment="1" applyProtection="1">
      <alignment horizontal="justify" vertical="top" wrapText="1"/>
      <protection/>
    </xf>
    <xf numFmtId="3" fontId="10" fillId="0" borderId="10" xfId="84" applyNumberFormat="1" applyFont="1" applyFill="1" applyBorder="1" applyAlignment="1" applyProtection="1">
      <alignment horizontal="justify" vertical="top" wrapText="1"/>
      <protection/>
    </xf>
    <xf numFmtId="3" fontId="7" fillId="0" borderId="10" xfId="84" applyNumberFormat="1" applyFont="1" applyFill="1" applyBorder="1" applyAlignment="1" applyProtection="1">
      <alignment horizontal="center" wrapText="1"/>
      <protection/>
    </xf>
    <xf numFmtId="3" fontId="90" fillId="0" borderId="10" xfId="84" applyNumberFormat="1" applyFont="1" applyBorder="1" applyAlignment="1" applyProtection="1">
      <alignment horizontal="justify" vertical="top" wrapText="1"/>
      <protection/>
    </xf>
    <xf numFmtId="4" fontId="7" fillId="0" borderId="10" xfId="84" applyNumberFormat="1" applyFont="1" applyFill="1" applyBorder="1" applyAlignment="1" applyProtection="1">
      <alignment wrapText="1"/>
      <protection/>
    </xf>
    <xf numFmtId="3" fontId="10" fillId="0" borderId="10" xfId="84" applyNumberFormat="1" applyFont="1" applyBorder="1" applyAlignment="1" applyProtection="1">
      <alignment horizontal="justify" vertical="top"/>
      <protection/>
    </xf>
    <xf numFmtId="49" fontId="10" fillId="0" borderId="10" xfId="109" applyNumberFormat="1" applyFont="1" applyFill="1" applyBorder="1" applyAlignment="1" applyProtection="1">
      <alignment horizontal="center" vertical="top" wrapText="1"/>
      <protection/>
    </xf>
    <xf numFmtId="0" fontId="7" fillId="0" borderId="10" xfId="84" applyFont="1" applyBorder="1" applyAlignment="1" applyProtection="1">
      <alignment horizontal="justify" vertical="top"/>
      <protection/>
    </xf>
    <xf numFmtId="3" fontId="7" fillId="0" borderId="10" xfId="84" applyNumberFormat="1" applyFont="1" applyBorder="1" applyAlignment="1" applyProtection="1">
      <alignment horizontal="center"/>
      <protection/>
    </xf>
    <xf numFmtId="4" fontId="7" fillId="0" borderId="10" xfId="84" applyNumberFormat="1" applyFont="1" applyBorder="1" applyAlignment="1" applyProtection="1">
      <alignment/>
      <protection/>
    </xf>
    <xf numFmtId="0" fontId="80" fillId="0" borderId="10" xfId="84" applyFont="1" applyBorder="1" applyAlignment="1" applyProtection="1">
      <alignment horizontal="justify" vertical="top"/>
      <protection/>
    </xf>
    <xf numFmtId="0" fontId="7" fillId="0" borderId="10" xfId="84" applyFont="1" applyBorder="1" applyAlignment="1" applyProtection="1">
      <alignment horizontal="justify" vertical="top" wrapText="1"/>
      <protection/>
    </xf>
    <xf numFmtId="4" fontId="7" fillId="0" borderId="10" xfId="84" applyNumberFormat="1" applyFont="1" applyFill="1" applyBorder="1" applyAlignment="1" applyProtection="1">
      <alignment/>
      <protection/>
    </xf>
    <xf numFmtId="3" fontId="11" fillId="0" borderId="10" xfId="84" applyNumberFormat="1" applyFont="1" applyBorder="1" applyAlignment="1" applyProtection="1">
      <alignment horizontal="justify" vertical="top" wrapText="1"/>
      <protection/>
    </xf>
    <xf numFmtId="0" fontId="88" fillId="0" borderId="10" xfId="89" applyFont="1" applyFill="1" applyBorder="1" applyAlignment="1" applyProtection="1">
      <alignment horizontal="justify" vertical="top" wrapText="1"/>
      <protection/>
    </xf>
    <xf numFmtId="4" fontId="8" fillId="0" borderId="10" xfId="89" applyNumberFormat="1" applyFont="1" applyFill="1" applyBorder="1" applyAlignment="1" applyProtection="1">
      <alignment/>
      <protection/>
    </xf>
    <xf numFmtId="49" fontId="82" fillId="0" borderId="10" xfId="89" applyNumberFormat="1" applyFont="1" applyFill="1" applyBorder="1" applyAlignment="1" applyProtection="1">
      <alignment horizontal="center" vertical="top"/>
      <protection/>
    </xf>
    <xf numFmtId="1" fontId="7" fillId="0" borderId="10" xfId="89" applyNumberFormat="1" applyFont="1" applyBorder="1" applyAlignment="1" applyProtection="1">
      <alignment horizontal="justify" vertical="top" wrapText="1"/>
      <protection/>
    </xf>
    <xf numFmtId="0" fontId="7" fillId="0" borderId="10" xfId="84" applyFont="1" applyFill="1" applyBorder="1" applyAlignment="1" applyProtection="1">
      <alignment horizontal="justify" vertical="top"/>
      <protection/>
    </xf>
    <xf numFmtId="3" fontId="8" fillId="0" borderId="10" xfId="84" applyNumberFormat="1" applyFont="1" applyFill="1" applyBorder="1" applyAlignment="1" applyProtection="1">
      <alignment horizontal="justify" vertical="top" wrapText="1"/>
      <protection/>
    </xf>
    <xf numFmtId="49" fontId="80" fillId="0" borderId="10" xfId="89" applyNumberFormat="1" applyFont="1" applyBorder="1" applyAlignment="1" applyProtection="1">
      <alignment horizontal="center" vertical="top" wrapText="1"/>
      <protection/>
    </xf>
    <xf numFmtId="49" fontId="80" fillId="0" borderId="10" xfId="89" applyNumberFormat="1" applyFont="1" applyFill="1" applyBorder="1" applyAlignment="1" applyProtection="1">
      <alignment horizontal="center" vertical="top" wrapText="1"/>
      <protection/>
    </xf>
    <xf numFmtId="3" fontId="80" fillId="0" borderId="10" xfId="89" applyNumberFormat="1" applyFont="1" applyFill="1" applyBorder="1" applyAlignment="1" applyProtection="1">
      <alignment horizontal="center"/>
      <protection/>
    </xf>
    <xf numFmtId="0" fontId="8" fillId="0" borderId="10" xfId="89" applyNumberFormat="1" applyFont="1" applyFill="1" applyBorder="1" applyAlignment="1" applyProtection="1">
      <alignment horizontal="justify" vertical="top"/>
      <protection/>
    </xf>
    <xf numFmtId="3" fontId="7" fillId="0" borderId="10" xfId="45" applyNumberFormat="1" applyFont="1" applyFill="1" applyBorder="1" applyAlignment="1" applyProtection="1">
      <alignment horizontal="center" wrapText="1"/>
      <protection/>
    </xf>
    <xf numFmtId="49" fontId="7" fillId="0" borderId="10" xfId="45" applyNumberFormat="1" applyFont="1" applyFill="1" applyBorder="1" applyAlignment="1" applyProtection="1">
      <alignment horizontal="center" vertical="top"/>
      <protection/>
    </xf>
    <xf numFmtId="0" fontId="7" fillId="0" borderId="10" xfId="45" applyNumberFormat="1" applyFont="1" applyFill="1" applyBorder="1" applyAlignment="1" applyProtection="1">
      <alignment horizontal="justify" vertical="top" wrapText="1"/>
      <protection/>
    </xf>
    <xf numFmtId="3" fontId="81" fillId="0" borderId="10" xfId="45" applyNumberFormat="1" applyFont="1" applyFill="1" applyBorder="1" applyAlignment="1" applyProtection="1">
      <alignment horizontal="center" wrapText="1"/>
      <protection/>
    </xf>
    <xf numFmtId="3" fontId="8" fillId="0" borderId="10" xfId="45" applyNumberFormat="1" applyFont="1" applyFill="1" applyBorder="1" applyAlignment="1" applyProtection="1">
      <alignment horizontal="center" wrapText="1"/>
      <protection/>
    </xf>
    <xf numFmtId="49" fontId="80" fillId="0" borderId="10" xfId="101" applyNumberFormat="1" applyFont="1" applyFill="1" applyBorder="1" applyAlignment="1" applyProtection="1">
      <alignment horizontal="center" vertical="top"/>
      <protection/>
    </xf>
    <xf numFmtId="0" fontId="14" fillId="0" borderId="10" xfId="89" applyFont="1" applyFill="1" applyBorder="1" applyAlignment="1" applyProtection="1">
      <alignment horizontal="justify" vertical="top" wrapText="1"/>
      <protection/>
    </xf>
    <xf numFmtId="4" fontId="7" fillId="0" borderId="10" xfId="89" applyNumberFormat="1" applyFont="1" applyFill="1" applyBorder="1" applyAlignment="1" applyProtection="1">
      <alignment/>
      <protection/>
    </xf>
    <xf numFmtId="3" fontId="7" fillId="0" borderId="10" xfId="84" applyNumberFormat="1" applyFont="1" applyFill="1" applyBorder="1" applyAlignment="1" applyProtection="1">
      <alignment horizontal="center"/>
      <protection/>
    </xf>
    <xf numFmtId="49" fontId="7" fillId="0" borderId="10" xfId="84" applyNumberFormat="1" applyFont="1" applyFill="1" applyBorder="1" applyAlignment="1" applyProtection="1">
      <alignment horizontal="center" vertical="top"/>
      <protection/>
    </xf>
    <xf numFmtId="0" fontId="14" fillId="0" borderId="10" xfId="84" applyFont="1" applyFill="1" applyBorder="1" applyAlignment="1" applyProtection="1">
      <alignment horizontal="justify" vertical="top"/>
      <protection/>
    </xf>
    <xf numFmtId="49" fontId="7" fillId="0" borderId="10" xfId="84" applyNumberFormat="1" applyFont="1" applyFill="1" applyBorder="1" applyAlignment="1" applyProtection="1">
      <alignment horizontal="justify" vertical="top" wrapText="1"/>
      <protection/>
    </xf>
    <xf numFmtId="49" fontId="7" fillId="0" borderId="10" xfId="53" applyNumberFormat="1" applyFont="1" applyFill="1" applyBorder="1" applyAlignment="1" applyProtection="1">
      <alignment horizontal="center" vertical="top"/>
      <protection/>
    </xf>
    <xf numFmtId="0" fontId="7" fillId="0" borderId="10" xfId="53" applyNumberFormat="1" applyFont="1" applyFill="1" applyBorder="1" applyAlignment="1" applyProtection="1">
      <alignment horizontal="justify" vertical="top" wrapText="1"/>
      <protection/>
    </xf>
    <xf numFmtId="3" fontId="7" fillId="0" borderId="10" xfId="53" applyNumberFormat="1" applyFont="1" applyFill="1" applyBorder="1" applyAlignment="1" applyProtection="1">
      <alignment horizontal="center" wrapText="1"/>
      <protection/>
    </xf>
    <xf numFmtId="49" fontId="7" fillId="0" borderId="10" xfId="53" applyNumberFormat="1" applyFont="1" applyFill="1" applyBorder="1" applyAlignment="1" applyProtection="1">
      <alignment horizontal="center" vertical="top" wrapText="1"/>
      <protection/>
    </xf>
    <xf numFmtId="0" fontId="7" fillId="0" borderId="10" xfId="89" applyNumberFormat="1" applyFont="1" applyFill="1" applyBorder="1" applyAlignment="1" applyProtection="1">
      <alignment horizontal="justify" vertical="top"/>
      <protection/>
    </xf>
    <xf numFmtId="0" fontId="14" fillId="0" borderId="10" xfId="45" applyNumberFormat="1" applyFont="1" applyFill="1" applyBorder="1" applyAlignment="1" applyProtection="1">
      <alignment horizontal="justify" vertical="top" wrapText="1"/>
      <protection/>
    </xf>
    <xf numFmtId="49" fontId="7" fillId="0" borderId="10" xfId="45" applyNumberFormat="1" applyFont="1" applyFill="1" applyBorder="1" applyAlignment="1" applyProtection="1">
      <alignment horizontal="center" vertical="top" wrapText="1"/>
      <protection/>
    </xf>
    <xf numFmtId="0" fontId="7" fillId="0" borderId="10" xfId="53" applyNumberFormat="1" applyFont="1" applyFill="1" applyBorder="1" applyAlignment="1" applyProtection="1">
      <alignment horizontal="justify" vertical="top"/>
      <protection/>
    </xf>
    <xf numFmtId="0" fontId="14" fillId="0" borderId="10" xfId="53" applyNumberFormat="1" applyFont="1" applyFill="1" applyBorder="1" applyAlignment="1" applyProtection="1">
      <alignment horizontal="justify" vertical="top"/>
      <protection/>
    </xf>
    <xf numFmtId="0" fontId="14" fillId="0" borderId="10" xfId="53" applyNumberFormat="1" applyFont="1" applyFill="1" applyBorder="1" applyAlignment="1" applyProtection="1">
      <alignment horizontal="justify" vertical="top" wrapText="1"/>
      <protection/>
    </xf>
    <xf numFmtId="4" fontId="16" fillId="0" borderId="10" xfId="89" applyNumberFormat="1" applyFont="1" applyFill="1" applyBorder="1" applyAlignment="1" applyProtection="1">
      <alignment/>
      <protection/>
    </xf>
    <xf numFmtId="3" fontId="7" fillId="0" borderId="10" xfId="110" applyNumberFormat="1" applyFont="1" applyFill="1" applyBorder="1" applyAlignment="1" applyProtection="1">
      <alignment horizontal="center" wrapText="1"/>
      <protection/>
    </xf>
    <xf numFmtId="4" fontId="7" fillId="7" borderId="10" xfId="84" applyNumberFormat="1" applyFont="1" applyFill="1" applyBorder="1" applyAlignment="1" applyProtection="1">
      <alignment/>
      <protection locked="0"/>
    </xf>
    <xf numFmtId="49" fontId="7" fillId="0" borderId="10" xfId="84" applyNumberFormat="1" applyFont="1" applyBorder="1" applyAlignment="1" applyProtection="1">
      <alignment horizontal="justify" vertical="top" wrapText="1"/>
      <protection/>
    </xf>
    <xf numFmtId="0" fontId="80" fillId="0" borderId="10" xfId="84" applyFont="1" applyBorder="1" applyAlignment="1" applyProtection="1">
      <alignment horizontal="justify" vertical="top" wrapText="1"/>
      <protection/>
    </xf>
    <xf numFmtId="0" fontId="14" fillId="0" borderId="10" xfId="89" applyNumberFormat="1" applyFont="1" applyFill="1" applyBorder="1" applyAlignment="1" applyProtection="1">
      <alignment horizontal="justify" vertical="top"/>
      <protection/>
    </xf>
    <xf numFmtId="0" fontId="90" fillId="0" borderId="10" xfId="84" applyFont="1" applyBorder="1" applyAlignment="1" applyProtection="1">
      <alignment horizontal="justify" vertical="top" wrapText="1"/>
      <protection/>
    </xf>
    <xf numFmtId="0" fontId="10" fillId="0" borderId="10" xfId="109" applyFont="1" applyBorder="1" applyAlignment="1" applyProtection="1">
      <alignment horizontal="justify" vertical="top" wrapText="1"/>
      <protection/>
    </xf>
    <xf numFmtId="3" fontId="8" fillId="0" borderId="10" xfId="89" applyNumberFormat="1" applyFont="1" applyFill="1" applyBorder="1" applyAlignment="1" applyProtection="1">
      <alignment horizontal="center" wrapText="1"/>
      <protection/>
    </xf>
    <xf numFmtId="4" fontId="8" fillId="0" borderId="10" xfId="89" applyNumberFormat="1" applyFont="1" applyFill="1" applyBorder="1" applyAlignment="1" applyProtection="1">
      <alignment wrapText="1"/>
      <protection/>
    </xf>
    <xf numFmtId="2" fontId="7" fillId="0" borderId="10" xfId="53" applyNumberFormat="1" applyFont="1" applyFill="1" applyBorder="1" applyAlignment="1" applyProtection="1">
      <alignment horizontal="center" vertical="top"/>
      <protection/>
    </xf>
    <xf numFmtId="49" fontId="14" fillId="0" borderId="10" xfId="89" applyNumberFormat="1" applyFont="1" applyFill="1" applyBorder="1" applyAlignment="1" applyProtection="1">
      <alignment horizontal="justify" vertical="top"/>
      <protection/>
    </xf>
    <xf numFmtId="0" fontId="80" fillId="0" borderId="10" xfId="89" applyFont="1" applyFill="1" applyBorder="1" applyAlignment="1" applyProtection="1">
      <alignment horizontal="center" wrapText="1"/>
      <protection/>
    </xf>
    <xf numFmtId="4" fontId="80" fillId="0" borderId="10" xfId="45" applyNumberFormat="1" applyFont="1" applyFill="1" applyBorder="1" applyAlignment="1" applyProtection="1">
      <alignment wrapText="1"/>
      <protection/>
    </xf>
    <xf numFmtId="0" fontId="90" fillId="0" borderId="10" xfId="89" applyFont="1" applyFill="1" applyBorder="1" applyAlignment="1" applyProtection="1">
      <alignment horizontal="justify" vertical="top" wrapText="1"/>
      <protection/>
    </xf>
    <xf numFmtId="0" fontId="89" fillId="0" borderId="10" xfId="89" applyFont="1" applyFill="1" applyBorder="1" applyAlignment="1" applyProtection="1">
      <alignment horizontal="justify" vertical="top" wrapText="1"/>
      <protection/>
    </xf>
    <xf numFmtId="4" fontId="80" fillId="0" borderId="10" xfId="45" applyNumberFormat="1" applyFont="1" applyFill="1" applyBorder="1" applyAlignment="1" applyProtection="1">
      <alignment horizontal="right" wrapText="1"/>
      <protection/>
    </xf>
    <xf numFmtId="0" fontId="89" fillId="0" borderId="10" xfId="89" applyFont="1" applyFill="1" applyBorder="1" applyAlignment="1" applyProtection="1">
      <alignment horizontal="center" wrapText="1"/>
      <protection/>
    </xf>
    <xf numFmtId="4" fontId="89" fillId="0" borderId="10" xfId="45" applyNumberFormat="1" applyFont="1" applyFill="1" applyBorder="1" applyAlignment="1" applyProtection="1">
      <alignment horizontal="right" wrapText="1"/>
      <protection/>
    </xf>
    <xf numFmtId="4" fontId="89" fillId="0" borderId="10" xfId="45" applyNumberFormat="1" applyFont="1" applyFill="1" applyBorder="1" applyAlignment="1" applyProtection="1">
      <alignment wrapText="1"/>
      <protection/>
    </xf>
    <xf numFmtId="49" fontId="80" fillId="0" borderId="10" xfId="89" applyNumberFormat="1" applyFont="1" applyFill="1" applyBorder="1" applyAlignment="1" applyProtection="1">
      <alignment horizontal="center" vertical="top" textRotation="90" wrapText="1"/>
      <protection/>
    </xf>
    <xf numFmtId="0" fontId="82" fillId="0" borderId="10" xfId="89" applyFont="1" applyFill="1" applyBorder="1" applyAlignment="1" applyProtection="1">
      <alignment horizontal="center" wrapText="1"/>
      <protection/>
    </xf>
    <xf numFmtId="4" fontId="7" fillId="7" borderId="10" xfId="101" applyNumberFormat="1" applyFont="1" applyFill="1" applyBorder="1" applyAlignment="1" applyProtection="1">
      <alignment horizontal="center"/>
      <protection locked="0"/>
    </xf>
    <xf numFmtId="0" fontId="89" fillId="0" borderId="10" xfId="89" applyFont="1" applyBorder="1" applyAlignment="1" applyProtection="1">
      <alignment horizontal="justify" vertical="top" wrapText="1"/>
      <protection/>
    </xf>
    <xf numFmtId="49" fontId="7" fillId="0" borderId="10" xfId="89" applyNumberFormat="1" applyFont="1" applyBorder="1" applyAlignment="1" applyProtection="1">
      <alignment horizontal="center" vertical="top"/>
      <protection/>
    </xf>
    <xf numFmtId="0" fontId="7" fillId="0" borderId="10" xfId="89" applyFont="1" applyBorder="1" applyProtection="1">
      <alignment/>
      <protection/>
    </xf>
    <xf numFmtId="4" fontId="7" fillId="0" borderId="10" xfId="89" applyNumberFormat="1" applyFont="1" applyBorder="1" applyProtection="1">
      <alignment/>
      <protection/>
    </xf>
    <xf numFmtId="3" fontId="7" fillId="0" borderId="10" xfId="51" applyNumberFormat="1" applyFont="1" applyFill="1" applyBorder="1" applyAlignment="1" applyProtection="1">
      <alignment horizontal="center" wrapText="1"/>
      <protection/>
    </xf>
    <xf numFmtId="4" fontId="7" fillId="0" borderId="10" xfId="51" applyNumberFormat="1" applyFont="1" applyFill="1" applyBorder="1" applyAlignment="1" applyProtection="1">
      <alignment wrapText="1"/>
      <protection/>
    </xf>
    <xf numFmtId="4" fontId="7" fillId="7" borderId="10" xfId="51" applyNumberFormat="1" applyFont="1" applyFill="1" applyBorder="1" applyAlignment="1" applyProtection="1">
      <alignment wrapText="1"/>
      <protection locked="0"/>
    </xf>
    <xf numFmtId="49" fontId="7" fillId="0" borderId="10" xfId="84" applyNumberFormat="1" applyFont="1" applyBorder="1" applyAlignment="1" applyProtection="1">
      <alignment horizontal="center" vertical="top" wrapText="1"/>
      <protection/>
    </xf>
    <xf numFmtId="0" fontId="10" fillId="0" borderId="10" xfId="109" applyFont="1" applyFill="1" applyBorder="1" applyAlignment="1" applyProtection="1">
      <alignment horizontal="justify" vertical="top" wrapText="1"/>
      <protection/>
    </xf>
    <xf numFmtId="3" fontId="89" fillId="0" borderId="10" xfId="89" applyNumberFormat="1" applyFont="1" applyBorder="1" applyAlignment="1" applyProtection="1">
      <alignment horizontal="center" wrapText="1"/>
      <protection/>
    </xf>
    <xf numFmtId="4" fontId="7" fillId="7" borderId="10" xfId="89" applyNumberFormat="1" applyFont="1" applyFill="1" applyBorder="1" applyAlignment="1" applyProtection="1">
      <alignment horizontal="right" wrapText="1"/>
      <protection locked="0"/>
    </xf>
    <xf numFmtId="0" fontId="7" fillId="0" borderId="10" xfId="109" applyFont="1" applyBorder="1" applyAlignment="1" applyProtection="1">
      <alignment horizontal="justify" vertical="top" wrapText="1"/>
      <protection/>
    </xf>
    <xf numFmtId="4" fontId="7" fillId="7" borderId="10" xfId="109" applyNumberFormat="1" applyFont="1" applyFill="1" applyBorder="1" applyAlignment="1" applyProtection="1">
      <alignment wrapText="1"/>
      <protection locked="0"/>
    </xf>
    <xf numFmtId="49" fontId="7" fillId="0" borderId="10" xfId="109" applyNumberFormat="1" applyFont="1" applyBorder="1" applyAlignment="1" applyProtection="1">
      <alignment horizontal="center" vertical="top" wrapText="1"/>
      <protection/>
    </xf>
    <xf numFmtId="0" fontId="80" fillId="35" borderId="10" xfId="89" applyFont="1" applyFill="1" applyBorder="1" applyAlignment="1" applyProtection="1">
      <alignment horizontal="justify" vertical="top" wrapText="1"/>
      <protection/>
    </xf>
    <xf numFmtId="49" fontId="8" fillId="5" borderId="10" xfId="45" applyNumberFormat="1" applyFont="1" applyFill="1" applyBorder="1" applyAlignment="1" applyProtection="1">
      <alignment horizontal="center" vertical="center"/>
      <protection/>
    </xf>
    <xf numFmtId="0" fontId="8" fillId="5" borderId="10" xfId="45" applyNumberFormat="1" applyFont="1" applyFill="1" applyBorder="1" applyAlignment="1" applyProtection="1">
      <alignment horizontal="center" vertical="center"/>
      <protection/>
    </xf>
    <xf numFmtId="3" fontId="8" fillId="5" borderId="10" xfId="45" applyNumberFormat="1" applyFont="1" applyFill="1" applyBorder="1" applyAlignment="1" applyProtection="1">
      <alignment horizontal="center" vertical="center"/>
      <protection/>
    </xf>
    <xf numFmtId="0" fontId="89" fillId="5" borderId="10" xfId="0" applyFont="1" applyFill="1" applyBorder="1" applyAlignment="1" applyProtection="1">
      <alignment horizontal="center" vertical="center"/>
      <protection/>
    </xf>
    <xf numFmtId="0" fontId="89" fillId="5" borderId="10" xfId="0" applyFont="1" applyFill="1" applyBorder="1" applyAlignment="1" applyProtection="1">
      <alignment horizontal="center" vertical="center" wrapText="1"/>
      <protection/>
    </xf>
    <xf numFmtId="3" fontId="89" fillId="5" borderId="10" xfId="0" applyNumberFormat="1" applyFont="1" applyFill="1" applyBorder="1" applyAlignment="1" applyProtection="1">
      <alignment horizontal="center" vertical="center"/>
      <protection/>
    </xf>
    <xf numFmtId="0" fontId="8" fillId="5" borderId="10" xfId="82" applyFont="1" applyFill="1" applyBorder="1" applyAlignment="1">
      <alignment horizontal="center" vertical="center" wrapText="1"/>
      <protection/>
    </xf>
    <xf numFmtId="0" fontId="8" fillId="5" borderId="10" xfId="82" applyFont="1" applyFill="1" applyBorder="1" applyAlignment="1">
      <alignment horizontal="center" vertical="center"/>
      <protection/>
    </xf>
    <xf numFmtId="0" fontId="78" fillId="5" borderId="10" xfId="0" applyFont="1" applyFill="1" applyBorder="1" applyAlignment="1" applyProtection="1">
      <alignment horizontal="center" vertical="center"/>
      <protection/>
    </xf>
    <xf numFmtId="0" fontId="78" fillId="5" borderId="10" xfId="0" applyFont="1" applyFill="1" applyBorder="1" applyAlignment="1" applyProtection="1">
      <alignment horizontal="center" vertical="center" wrapText="1"/>
      <protection/>
    </xf>
    <xf numFmtId="0" fontId="78" fillId="5" borderId="10" xfId="0" applyFont="1" applyFill="1" applyBorder="1" applyAlignment="1" applyProtection="1">
      <alignment vertical="center"/>
      <protection/>
    </xf>
    <xf numFmtId="3" fontId="78" fillId="5" borderId="10" xfId="0" applyNumberFormat="1" applyFont="1" applyFill="1" applyBorder="1" applyAlignment="1" applyProtection="1">
      <alignment horizontal="center" vertical="center" wrapText="1"/>
      <protection/>
    </xf>
    <xf numFmtId="0" fontId="28" fillId="5" borderId="10" xfId="0" applyFont="1" applyFill="1" applyBorder="1" applyAlignment="1">
      <alignment horizontal="center" vertical="center" wrapText="1"/>
    </xf>
    <xf numFmtId="3" fontId="28" fillId="5" borderId="10" xfId="50" applyNumberFormat="1" applyFont="1" applyFill="1" applyBorder="1" applyAlignment="1">
      <alignment horizontal="center" vertical="center" wrapText="1"/>
    </xf>
    <xf numFmtId="168" fontId="28" fillId="36" borderId="10" xfId="0" applyNumberFormat="1" applyFont="1" applyFill="1" applyBorder="1" applyAlignment="1">
      <alignment horizontal="center" vertical="center"/>
    </xf>
    <xf numFmtId="1" fontId="30" fillId="0" borderId="10" xfId="0" applyNumberFormat="1" applyFont="1" applyBorder="1" applyAlignment="1">
      <alignment horizontal="center" vertical="top"/>
    </xf>
    <xf numFmtId="0" fontId="30" fillId="0" borderId="10" xfId="0" applyFont="1" applyBorder="1" applyAlignment="1">
      <alignment horizontal="left" vertical="top" wrapText="1"/>
    </xf>
    <xf numFmtId="3" fontId="31" fillId="0" borderId="10" xfId="93" applyNumberFormat="1" applyFont="1" applyBorder="1" applyAlignment="1">
      <alignment horizontal="center" vertical="center" wrapText="1"/>
      <protection/>
    </xf>
    <xf numFmtId="0" fontId="30" fillId="0" borderId="10" xfId="111" applyFont="1" applyBorder="1" applyAlignment="1">
      <alignment horizontal="left" vertical="top" wrapText="1"/>
      <protection/>
    </xf>
    <xf numFmtId="1" fontId="30" fillId="0" borderId="10" xfId="93" applyNumberFormat="1" applyFont="1" applyBorder="1" applyAlignment="1">
      <alignment horizontal="center" vertical="center" wrapText="1"/>
      <protection/>
    </xf>
    <xf numFmtId="0" fontId="30" fillId="0" borderId="10" xfId="92" applyFont="1" applyBorder="1" applyAlignment="1">
      <alignment vertical="top" wrapText="1"/>
      <protection/>
    </xf>
    <xf numFmtId="0" fontId="28" fillId="37" borderId="10" xfId="88" applyFont="1" applyFill="1" applyBorder="1" applyAlignment="1">
      <alignment horizontal="center" vertical="center"/>
      <protection/>
    </xf>
    <xf numFmtId="3" fontId="28" fillId="37" borderId="10" xfId="50" applyNumberFormat="1" applyFont="1" applyFill="1" applyBorder="1" applyAlignment="1">
      <alignment horizontal="center" vertical="center"/>
    </xf>
    <xf numFmtId="0" fontId="30" fillId="0" borderId="10" xfId="0" applyFont="1" applyBorder="1" applyAlignment="1">
      <alignment vertical="top" wrapText="1"/>
    </xf>
    <xf numFmtId="0" fontId="30" fillId="0" borderId="10" xfId="0" applyFont="1" applyBorder="1" applyAlignment="1">
      <alignment horizontal="center" vertical="top" wrapText="1"/>
    </xf>
    <xf numFmtId="1" fontId="28" fillId="0" borderId="10" xfId="0" applyNumberFormat="1" applyFont="1" applyBorder="1" applyAlignment="1">
      <alignment horizontal="left" vertical="top" wrapText="1"/>
    </xf>
    <xf numFmtId="0" fontId="30" fillId="0" borderId="10" xfId="88" applyFont="1" applyBorder="1" applyAlignment="1">
      <alignment horizontal="center" vertical="center"/>
      <protection/>
    </xf>
    <xf numFmtId="1" fontId="30" fillId="0" borderId="10" xfId="0" applyNumberFormat="1" applyFont="1" applyBorder="1" applyAlignment="1">
      <alignment horizontal="left" vertical="top" wrapText="1"/>
    </xf>
    <xf numFmtId="3" fontId="28" fillId="37" borderId="10" xfId="91" applyNumberFormat="1" applyFont="1" applyFill="1" applyBorder="1" applyAlignment="1">
      <alignment horizontal="center"/>
      <protection/>
    </xf>
    <xf numFmtId="0" fontId="31" fillId="0" borderId="10" xfId="88" applyFont="1" applyBorder="1" applyAlignment="1">
      <alignment horizontal="center" vertical="top"/>
      <protection/>
    </xf>
    <xf numFmtId="0" fontId="30" fillId="0" borderId="10" xfId="99" applyFont="1" applyBorder="1" applyAlignment="1">
      <alignment horizontal="left" vertical="top" wrapText="1"/>
      <protection/>
    </xf>
    <xf numFmtId="0" fontId="31" fillId="0" borderId="10" xfId="88" applyFont="1" applyBorder="1" applyAlignment="1">
      <alignment horizontal="center" vertical="center"/>
      <protection/>
    </xf>
    <xf numFmtId="1" fontId="31" fillId="0" borderId="10" xfId="88" applyNumberFormat="1" applyFont="1" applyBorder="1" applyAlignment="1">
      <alignment horizontal="center" vertical="center"/>
      <protection/>
    </xf>
    <xf numFmtId="0" fontId="31" fillId="0" borderId="10" xfId="79" applyFont="1" applyBorder="1" applyAlignment="1">
      <alignment horizontal="center"/>
      <protection/>
    </xf>
    <xf numFmtId="3" fontId="28" fillId="37" borderId="10" xfId="91" applyNumberFormat="1" applyFont="1" applyFill="1" applyBorder="1" applyAlignment="1">
      <alignment horizontal="center" vertical="top"/>
      <protection/>
    </xf>
    <xf numFmtId="0" fontId="0" fillId="0" borderId="10" xfId="0" applyBorder="1" applyAlignment="1">
      <alignment vertical="top"/>
    </xf>
    <xf numFmtId="4" fontId="31" fillId="7" borderId="10" xfId="0" applyNumberFormat="1" applyFont="1" applyFill="1" applyBorder="1" applyAlignment="1" applyProtection="1">
      <alignment horizontal="right" vertical="center"/>
      <protection locked="0"/>
    </xf>
    <xf numFmtId="4" fontId="31" fillId="0" borderId="10" xfId="0" applyNumberFormat="1" applyFont="1" applyBorder="1" applyAlignment="1">
      <alignment horizontal="right" vertical="center"/>
    </xf>
    <xf numFmtId="4" fontId="30" fillId="7" borderId="10" xfId="61" applyNumberFormat="1" applyFont="1" applyFill="1" applyBorder="1" applyAlignment="1" applyProtection="1">
      <alignment horizontal="right" vertical="center" wrapText="1"/>
      <protection locked="0"/>
    </xf>
    <xf numFmtId="4" fontId="31" fillId="7" borderId="10" xfId="88" applyNumberFormat="1" applyFont="1" applyFill="1" applyBorder="1" applyAlignment="1" applyProtection="1">
      <alignment horizontal="right" vertical="center"/>
      <protection locked="0"/>
    </xf>
    <xf numFmtId="4" fontId="31" fillId="7" borderId="10" xfId="88" applyNumberFormat="1" applyFont="1" applyFill="1" applyBorder="1" applyAlignment="1" applyProtection="1">
      <alignment horizontal="right"/>
      <protection locked="0"/>
    </xf>
    <xf numFmtId="0" fontId="33" fillId="5" borderId="10" xfId="82" applyFont="1" applyFill="1" applyBorder="1" applyAlignment="1">
      <alignment horizontal="center" vertical="center"/>
      <protection/>
    </xf>
    <xf numFmtId="0" fontId="33" fillId="5" borderId="10" xfId="82" applyFont="1" applyFill="1" applyBorder="1" applyAlignment="1">
      <alignment horizontal="center" vertical="center" wrapText="1"/>
      <protection/>
    </xf>
    <xf numFmtId="0" fontId="74" fillId="0" borderId="10" xfId="82" applyFont="1" applyBorder="1" applyAlignment="1">
      <alignment horizontal="center" vertical="top"/>
      <protection/>
    </xf>
    <xf numFmtId="0" fontId="74" fillId="0" borderId="10" xfId="82" applyFont="1" applyBorder="1" applyAlignment="1">
      <alignment horizontal="left" vertical="top"/>
      <protection/>
    </xf>
    <xf numFmtId="0" fontId="74" fillId="0" borderId="10" xfId="82" applyFont="1" applyFill="1" applyBorder="1" applyAlignment="1">
      <alignment horizontal="center" vertical="center"/>
      <protection/>
    </xf>
    <xf numFmtId="0" fontId="74" fillId="0" borderId="10" xfId="82" applyFont="1" applyBorder="1" applyAlignment="1">
      <alignment horizontal="center" vertical="center"/>
      <protection/>
    </xf>
    <xf numFmtId="0" fontId="74" fillId="33" borderId="10" xfId="82" applyFont="1" applyFill="1" applyBorder="1" applyAlignment="1">
      <alignment horizontal="center" vertical="center"/>
      <protection/>
    </xf>
    <xf numFmtId="2" fontId="75" fillId="0" borderId="10" xfId="62" applyNumberFormat="1" applyFont="1" applyBorder="1" applyAlignment="1">
      <alignment/>
    </xf>
    <xf numFmtId="0" fontId="74" fillId="0" borderId="10" xfId="82" applyFont="1" applyFill="1" applyBorder="1" applyAlignment="1">
      <alignment horizontal="center" vertical="top"/>
      <protection/>
    </xf>
    <xf numFmtId="0" fontId="74" fillId="0" borderId="10" xfId="82" applyFont="1" applyFill="1" applyBorder="1" applyAlignment="1">
      <alignment horizontal="left" vertical="top"/>
      <protection/>
    </xf>
    <xf numFmtId="0" fontId="74" fillId="0" borderId="10" xfId="82" applyFont="1" applyFill="1" applyBorder="1" applyAlignment="1">
      <alignment horizontal="left" vertical="top" wrapText="1"/>
      <protection/>
    </xf>
    <xf numFmtId="0" fontId="74" fillId="0" borderId="10" xfId="82" applyFont="1" applyFill="1" applyBorder="1" applyAlignment="1">
      <alignment horizontal="center" vertical="center" wrapText="1"/>
      <protection/>
    </xf>
    <xf numFmtId="1" fontId="74" fillId="0" borderId="10" xfId="82" applyNumberFormat="1" applyFont="1" applyFill="1" applyBorder="1" applyAlignment="1">
      <alignment horizontal="center" vertical="center"/>
      <protection/>
    </xf>
    <xf numFmtId="0" fontId="34" fillId="0" borderId="10" xfId="82" applyFont="1" applyFill="1" applyBorder="1" applyAlignment="1">
      <alignment horizontal="left" vertical="top"/>
      <protection/>
    </xf>
    <xf numFmtId="1" fontId="74" fillId="33" borderId="10" xfId="82" applyNumberFormat="1" applyFont="1" applyFill="1" applyBorder="1" applyAlignment="1">
      <alignment horizontal="center" vertical="center"/>
      <protection/>
    </xf>
    <xf numFmtId="0" fontId="74" fillId="0" borderId="10" xfId="82" applyFont="1" applyFill="1" applyBorder="1" applyAlignment="1">
      <alignment vertical="top"/>
      <protection/>
    </xf>
    <xf numFmtId="2" fontId="75" fillId="7" borderId="10" xfId="62" applyNumberFormat="1" applyFont="1" applyFill="1" applyBorder="1" applyAlignment="1" applyProtection="1">
      <alignment/>
      <protection locked="0"/>
    </xf>
    <xf numFmtId="1" fontId="74" fillId="0" borderId="10" xfId="82" applyNumberFormat="1" applyFont="1" applyBorder="1" applyAlignment="1">
      <alignment horizontal="center" vertical="center"/>
      <protection/>
    </xf>
    <xf numFmtId="2" fontId="80" fillId="0" borderId="10" xfId="62" applyNumberFormat="1" applyFont="1" applyBorder="1" applyAlignment="1">
      <alignment/>
    </xf>
    <xf numFmtId="0" fontId="33" fillId="5" borderId="10" xfId="82" applyFont="1" applyFill="1" applyBorder="1" applyAlignment="1">
      <alignment horizontal="center" vertical="top"/>
      <protection/>
    </xf>
    <xf numFmtId="2" fontId="80" fillId="7" borderId="10" xfId="62" applyNumberFormat="1" applyFont="1" applyFill="1" applyBorder="1" applyAlignment="1" applyProtection="1">
      <alignment/>
      <protection locked="0"/>
    </xf>
    <xf numFmtId="2" fontId="80" fillId="0" borderId="10" xfId="62" applyNumberFormat="1" applyFont="1" applyBorder="1" applyAlignment="1">
      <alignment horizontal="right" vertical="center"/>
    </xf>
    <xf numFmtId="169" fontId="0" fillId="0" borderId="0" xfId="0" applyNumberFormat="1" applyAlignment="1">
      <alignment/>
    </xf>
    <xf numFmtId="0" fontId="91" fillId="0" borderId="10" xfId="0" applyFont="1" applyFill="1" applyBorder="1" applyAlignment="1" applyProtection="1">
      <alignment vertical="center"/>
      <protection/>
    </xf>
    <xf numFmtId="2" fontId="92" fillId="0" borderId="10" xfId="82" applyNumberFormat="1" applyFont="1" applyBorder="1" applyAlignment="1">
      <alignment horizontal="right"/>
      <protection/>
    </xf>
    <xf numFmtId="2" fontId="92" fillId="7" borderId="10" xfId="82" applyNumberFormat="1" applyFont="1" applyFill="1" applyBorder="1" applyAlignment="1" applyProtection="1">
      <alignment horizontal="right"/>
      <protection locked="0"/>
    </xf>
    <xf numFmtId="4" fontId="80" fillId="7" borderId="10" xfId="0" applyNumberFormat="1" applyFont="1" applyFill="1" applyBorder="1" applyAlignment="1" applyProtection="1">
      <alignment horizontal="right"/>
      <protection locked="0"/>
    </xf>
    <xf numFmtId="0" fontId="80" fillId="0" borderId="0" xfId="0" applyFont="1" applyBorder="1" applyAlignment="1" applyProtection="1">
      <alignment vertical="top"/>
      <protection/>
    </xf>
    <xf numFmtId="0" fontId="89" fillId="5" borderId="10" xfId="0" applyFont="1" applyFill="1" applyBorder="1" applyAlignment="1" applyProtection="1">
      <alignment horizontal="center" vertical="top"/>
      <protection/>
    </xf>
    <xf numFmtId="3" fontId="89" fillId="5" borderId="10" xfId="0" applyNumberFormat="1" applyFont="1" applyFill="1" applyBorder="1" applyAlignment="1" applyProtection="1">
      <alignment horizontal="center" vertical="top"/>
      <protection/>
    </xf>
    <xf numFmtId="3" fontId="89" fillId="5" borderId="10" xfId="0" applyNumberFormat="1" applyFont="1" applyFill="1" applyBorder="1" applyAlignment="1" applyProtection="1">
      <alignment horizontal="center" vertical="top" wrapText="1"/>
      <protection/>
    </xf>
    <xf numFmtId="0" fontId="89" fillId="0" borderId="0" xfId="0" applyFont="1" applyBorder="1" applyAlignment="1" applyProtection="1">
      <alignment vertical="top"/>
      <protection/>
    </xf>
    <xf numFmtId="0" fontId="92" fillId="0" borderId="10" xfId="0" applyFont="1" applyBorder="1" applyAlignment="1" applyProtection="1">
      <alignment horizontal="center" vertical="top"/>
      <protection/>
    </xf>
    <xf numFmtId="0" fontId="92" fillId="0" borderId="10" xfId="0" applyFont="1" applyBorder="1" applyAlignment="1" applyProtection="1">
      <alignment horizontal="left" vertical="top" wrapText="1"/>
      <protection/>
    </xf>
    <xf numFmtId="0" fontId="80" fillId="0" borderId="10" xfId="0" applyFont="1" applyBorder="1" applyAlignment="1" applyProtection="1">
      <alignment horizontal="center"/>
      <protection/>
    </xf>
    <xf numFmtId="0" fontId="7" fillId="33" borderId="10" xfId="0" applyFont="1" applyFill="1" applyBorder="1" applyAlignment="1" applyProtection="1">
      <alignment horizontal="center"/>
      <protection/>
    </xf>
    <xf numFmtId="4" fontId="10" fillId="0" borderId="10" xfId="0" applyNumberFormat="1" applyFont="1" applyBorder="1" applyAlignment="1" applyProtection="1">
      <alignment horizontal="right"/>
      <protection/>
    </xf>
    <xf numFmtId="0" fontId="80" fillId="0" borderId="0" xfId="0" applyFont="1" applyBorder="1" applyAlignment="1" applyProtection="1">
      <alignment/>
      <protection/>
    </xf>
    <xf numFmtId="0" fontId="80" fillId="0" borderId="0" xfId="0" applyFont="1" applyBorder="1" applyAlignment="1" applyProtection="1">
      <alignment/>
      <protection/>
    </xf>
    <xf numFmtId="0" fontId="80" fillId="33" borderId="10" xfId="0" applyFont="1" applyFill="1" applyBorder="1" applyAlignment="1" applyProtection="1">
      <alignment horizontal="center"/>
      <protection/>
    </xf>
    <xf numFmtId="4" fontId="80" fillId="0" borderId="10" xfId="0" applyNumberFormat="1" applyFont="1" applyBorder="1" applyAlignment="1" applyProtection="1">
      <alignment horizontal="right"/>
      <protection/>
    </xf>
    <xf numFmtId="0" fontId="92" fillId="0" borderId="10" xfId="0" applyFont="1" applyFill="1" applyBorder="1" applyAlignment="1" applyProtection="1">
      <alignment horizontal="center" vertical="top"/>
      <protection/>
    </xf>
    <xf numFmtId="0" fontId="92" fillId="0" borderId="10" xfId="0" applyFont="1" applyFill="1" applyBorder="1" applyAlignment="1" applyProtection="1">
      <alignment horizontal="left" vertical="top" wrapText="1"/>
      <protection/>
    </xf>
    <xf numFmtId="0" fontId="80" fillId="0" borderId="10" xfId="0" applyFont="1" applyFill="1" applyBorder="1" applyAlignment="1" applyProtection="1">
      <alignment horizontal="center"/>
      <protection/>
    </xf>
    <xf numFmtId="4" fontId="80" fillId="0" borderId="10" xfId="0" applyNumberFormat="1" applyFont="1" applyFill="1" applyBorder="1" applyAlignment="1" applyProtection="1">
      <alignment horizontal="right"/>
      <protection/>
    </xf>
    <xf numFmtId="4" fontId="10" fillId="0" borderId="10" xfId="0" applyNumberFormat="1" applyFont="1" applyFill="1" applyBorder="1" applyAlignment="1" applyProtection="1">
      <alignment horizontal="right"/>
      <protection/>
    </xf>
    <xf numFmtId="0" fontId="80" fillId="0" borderId="0" xfId="0" applyFont="1" applyFill="1" applyBorder="1" applyAlignment="1" applyProtection="1">
      <alignment/>
      <protection/>
    </xf>
    <xf numFmtId="0" fontId="80" fillId="0" borderId="0" xfId="0" applyFont="1" applyFill="1" applyBorder="1" applyAlignment="1" applyProtection="1">
      <alignment/>
      <protection/>
    </xf>
    <xf numFmtId="0" fontId="7" fillId="33" borderId="10" xfId="0" applyFont="1" applyFill="1" applyBorder="1" applyAlignment="1" applyProtection="1">
      <alignment/>
      <protection/>
    </xf>
    <xf numFmtId="2" fontId="92" fillId="0" borderId="10" xfId="0" applyNumberFormat="1" applyFont="1" applyBorder="1" applyAlignment="1" applyProtection="1">
      <alignment horizontal="center" vertical="top"/>
      <protection/>
    </xf>
    <xf numFmtId="0" fontId="80" fillId="33" borderId="0" xfId="0" applyFont="1" applyFill="1" applyBorder="1" applyAlignment="1" applyProtection="1">
      <alignment/>
      <protection/>
    </xf>
    <xf numFmtId="3" fontId="80" fillId="0" borderId="0" xfId="0" applyNumberFormat="1" applyFont="1" applyBorder="1" applyAlignment="1" applyProtection="1">
      <alignment/>
      <protection/>
    </xf>
    <xf numFmtId="4" fontId="80" fillId="7" borderId="10" xfId="43" applyNumberFormat="1" applyFont="1" applyFill="1" applyBorder="1" applyAlignment="1" applyProtection="1">
      <alignment horizontal="right"/>
      <protection locked="0"/>
    </xf>
    <xf numFmtId="0" fontId="8" fillId="5" borderId="10" xfId="0" applyFont="1" applyFill="1" applyBorder="1" applyAlignment="1" applyProtection="1">
      <alignment horizontal="center" vertical="center" wrapText="1"/>
      <protection/>
    </xf>
    <xf numFmtId="164" fontId="8" fillId="5" borderId="10" xfId="50" applyFont="1" applyFill="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7" fillId="0" borderId="10" xfId="0" applyFont="1" applyBorder="1" applyAlignment="1" applyProtection="1">
      <alignment vertical="center" wrapText="1"/>
      <protection/>
    </xf>
    <xf numFmtId="0" fontId="80" fillId="0" borderId="10" xfId="53" applyNumberFormat="1" applyFont="1" applyFill="1" applyBorder="1" applyAlignment="1" applyProtection="1">
      <alignment horizontal="justify" vertical="top" wrapText="1"/>
      <protection/>
    </xf>
    <xf numFmtId="16" fontId="74" fillId="0" borderId="10" xfId="82" applyNumberFormat="1" applyFont="1" applyFill="1" applyBorder="1" applyAlignment="1">
      <alignment horizontal="center" vertical="center"/>
      <protection/>
    </xf>
    <xf numFmtId="3" fontId="0" fillId="0" borderId="10" xfId="0" applyNumberFormat="1" applyFont="1" applyBorder="1" applyAlignment="1" applyProtection="1">
      <alignment horizontal="justify" vertical="center" wrapText="1"/>
      <protection/>
    </xf>
    <xf numFmtId="0" fontId="7" fillId="35" borderId="0" xfId="0" applyFont="1" applyFill="1" applyBorder="1" applyAlignment="1" applyProtection="1">
      <alignment horizontal="center" vertical="center" wrapText="1"/>
      <protection/>
    </xf>
    <xf numFmtId="0" fontId="8" fillId="35" borderId="0" xfId="0" applyFont="1" applyFill="1" applyBorder="1" applyAlignment="1" applyProtection="1">
      <alignment vertical="center" wrapText="1"/>
      <protection/>
    </xf>
    <xf numFmtId="4" fontId="8" fillId="35" borderId="0" xfId="50" applyNumberFormat="1" applyFont="1" applyFill="1" applyBorder="1" applyAlignment="1" applyProtection="1">
      <alignment horizontal="center" vertical="center" wrapText="1"/>
      <protection/>
    </xf>
    <xf numFmtId="0" fontId="0" fillId="35" borderId="0" xfId="0" applyFill="1" applyAlignment="1" applyProtection="1">
      <alignment/>
      <protection/>
    </xf>
    <xf numFmtId="4" fontId="93" fillId="7" borderId="10" xfId="0" applyNumberFormat="1" applyFont="1" applyFill="1" applyBorder="1" applyAlignment="1" applyProtection="1">
      <alignment/>
      <protection locked="0"/>
    </xf>
    <xf numFmtId="4" fontId="93" fillId="7" borderId="10" xfId="0" applyNumberFormat="1" applyFont="1" applyFill="1" applyBorder="1" applyAlignment="1" applyProtection="1">
      <alignment horizontal="right" vertical="center"/>
      <protection/>
    </xf>
    <xf numFmtId="4" fontId="93" fillId="7" borderId="10" xfId="0" applyNumberFormat="1" applyFont="1" applyFill="1" applyBorder="1" applyAlignment="1" applyProtection="1">
      <alignment horizontal="right" vertical="center"/>
      <protection locked="0"/>
    </xf>
    <xf numFmtId="2" fontId="94" fillId="7" borderId="10" xfId="82" applyNumberFormat="1" applyFont="1" applyFill="1" applyBorder="1" applyProtection="1">
      <alignment/>
      <protection locked="0"/>
    </xf>
    <xf numFmtId="2" fontId="95" fillId="7" borderId="10" xfId="82" applyNumberFormat="1" applyFont="1" applyFill="1" applyBorder="1" applyProtection="1">
      <alignment/>
      <protection locked="0"/>
    </xf>
    <xf numFmtId="2" fontId="89" fillId="7" borderId="10" xfId="0" applyNumberFormat="1" applyFont="1" applyFill="1" applyBorder="1" applyAlignment="1" applyProtection="1">
      <alignment horizontal="right"/>
      <protection locked="0"/>
    </xf>
    <xf numFmtId="0" fontId="89" fillId="7" borderId="10" xfId="0" applyFont="1" applyFill="1" applyBorder="1" applyAlignment="1" applyProtection="1">
      <alignment/>
      <protection/>
    </xf>
    <xf numFmtId="3" fontId="89" fillId="7" borderId="10" xfId="0" applyNumberFormat="1" applyFont="1" applyFill="1" applyBorder="1" applyAlignment="1" applyProtection="1">
      <alignment/>
      <protection/>
    </xf>
    <xf numFmtId="0" fontId="80" fillId="7" borderId="10" xfId="0" applyFont="1" applyFill="1" applyBorder="1" applyAlignment="1" applyProtection="1">
      <alignment vertical="top"/>
      <protection/>
    </xf>
    <xf numFmtId="0" fontId="80" fillId="7" borderId="10" xfId="0" applyFont="1" applyFill="1" applyBorder="1" applyAlignment="1" applyProtection="1">
      <alignment vertical="top"/>
      <protection locked="0"/>
    </xf>
    <xf numFmtId="4" fontId="89" fillId="7" borderId="10" xfId="0" applyNumberFormat="1" applyFont="1" applyFill="1" applyBorder="1" applyAlignment="1" applyProtection="1">
      <alignment/>
      <protection locked="0"/>
    </xf>
    <xf numFmtId="49" fontId="82" fillId="7" borderId="10" xfId="89" applyNumberFormat="1" applyFont="1" applyFill="1" applyBorder="1" applyAlignment="1" applyProtection="1">
      <alignment horizontal="center" vertical="top" wrapText="1"/>
      <protection locked="0"/>
    </xf>
    <xf numFmtId="4" fontId="96" fillId="7" borderId="10" xfId="60" applyNumberFormat="1" applyFont="1" applyFill="1" applyBorder="1" applyAlignment="1" applyProtection="1">
      <alignment horizontal="right"/>
      <protection locked="0"/>
    </xf>
    <xf numFmtId="0" fontId="7" fillId="7" borderId="10" xfId="0" applyFont="1" applyFill="1" applyBorder="1" applyAlignment="1" applyProtection="1">
      <alignment horizontal="center" vertical="center" wrapText="1"/>
      <protection/>
    </xf>
    <xf numFmtId="0" fontId="0" fillId="7" borderId="10" xfId="0" applyFill="1" applyBorder="1" applyAlignment="1" applyProtection="1">
      <alignment/>
      <protection/>
    </xf>
    <xf numFmtId="4" fontId="8" fillId="7" borderId="10" xfId="50" applyNumberFormat="1" applyFont="1" applyFill="1" applyBorder="1" applyAlignment="1" applyProtection="1">
      <alignment horizontal="center" vertical="center" wrapText="1"/>
      <protection locked="0"/>
    </xf>
    <xf numFmtId="0" fontId="93" fillId="7" borderId="10" xfId="0" applyFont="1" applyFill="1" applyBorder="1" applyAlignment="1" applyProtection="1">
      <alignment vertical="top"/>
      <protection/>
    </xf>
    <xf numFmtId="3" fontId="0" fillId="7" borderId="10" xfId="0" applyNumberFormat="1" applyFill="1" applyBorder="1" applyAlignment="1" applyProtection="1">
      <alignment/>
      <protection/>
    </xf>
    <xf numFmtId="0" fontId="74" fillId="7" borderId="10" xfId="82" applyFont="1" applyFill="1" applyBorder="1" applyProtection="1">
      <alignment/>
      <protection/>
    </xf>
    <xf numFmtId="2" fontId="94" fillId="7" borderId="10" xfId="82" applyNumberFormat="1" applyFont="1" applyFill="1" applyBorder="1" applyProtection="1">
      <alignment/>
      <protection/>
    </xf>
    <xf numFmtId="0" fontId="80" fillId="7" borderId="10" xfId="82" applyFont="1" applyFill="1" applyBorder="1" applyAlignment="1">
      <alignment vertical="top"/>
      <protection/>
    </xf>
    <xf numFmtId="0" fontId="80" fillId="7" borderId="10" xfId="82" applyFont="1" applyFill="1" applyBorder="1" applyAlignment="1" applyProtection="1">
      <alignment vertical="top"/>
      <protection/>
    </xf>
    <xf numFmtId="2" fontId="95" fillId="7" borderId="10" xfId="82" applyNumberFormat="1" applyFont="1" applyFill="1" applyBorder="1" applyProtection="1">
      <alignment/>
      <protection/>
    </xf>
    <xf numFmtId="0" fontId="80" fillId="7" borderId="10" xfId="0" applyFont="1" applyFill="1" applyBorder="1" applyAlignment="1">
      <alignment/>
    </xf>
    <xf numFmtId="0" fontId="80" fillId="7" borderId="10" xfId="0" applyFont="1" applyFill="1" applyBorder="1" applyAlignment="1" applyProtection="1">
      <alignment/>
      <protection/>
    </xf>
    <xf numFmtId="2" fontId="80" fillId="7" borderId="10" xfId="0" applyNumberFormat="1" applyFont="1" applyFill="1" applyBorder="1" applyAlignment="1" applyProtection="1">
      <alignment horizontal="right"/>
      <protection/>
    </xf>
    <xf numFmtId="49" fontId="82" fillId="7" borderId="10" xfId="89" applyNumberFormat="1" applyFont="1" applyFill="1" applyBorder="1" applyAlignment="1" applyProtection="1">
      <alignment horizontal="center" vertical="top" wrapText="1"/>
      <protection/>
    </xf>
    <xf numFmtId="4" fontId="88" fillId="7" borderId="10" xfId="60" applyNumberFormat="1" applyFont="1" applyFill="1" applyBorder="1" applyAlignment="1" applyProtection="1">
      <alignment horizontal="right"/>
      <protection/>
    </xf>
    <xf numFmtId="0" fontId="19" fillId="7" borderId="10" xfId="45" applyNumberFormat="1" applyFont="1" applyFill="1" applyBorder="1" applyAlignment="1" applyProtection="1">
      <alignment vertical="center" wrapText="1"/>
      <protection/>
    </xf>
    <xf numFmtId="4" fontId="7" fillId="7" borderId="10" xfId="50" applyNumberFormat="1" applyFont="1" applyFill="1" applyBorder="1" applyAlignment="1" applyProtection="1">
      <alignment horizontal="center" vertical="center" wrapText="1"/>
      <protection locked="0"/>
    </xf>
    <xf numFmtId="0" fontId="21" fillId="0" borderId="10" xfId="82" applyFont="1" applyFill="1" applyBorder="1" applyAlignment="1" applyProtection="1">
      <alignment horizontal="center" vertical="center"/>
      <protection/>
    </xf>
    <xf numFmtId="0" fontId="19" fillId="0" borderId="10" xfId="82" applyFont="1" applyFill="1" applyBorder="1" applyAlignment="1" applyProtection="1">
      <alignment horizontal="center" vertical="center"/>
      <protection/>
    </xf>
    <xf numFmtId="0" fontId="93" fillId="7" borderId="10" xfId="0" applyFont="1" applyFill="1" applyBorder="1" applyAlignment="1" applyProtection="1">
      <alignment horizontal="left"/>
      <protection/>
    </xf>
    <xf numFmtId="0" fontId="97" fillId="7" borderId="0" xfId="0" applyFont="1" applyFill="1" applyAlignment="1" applyProtection="1">
      <alignment horizontal="center"/>
      <protection locked="0"/>
    </xf>
    <xf numFmtId="0" fontId="93" fillId="7" borderId="11" xfId="0" applyFont="1" applyFill="1" applyBorder="1" applyAlignment="1" applyProtection="1">
      <alignment horizontal="left"/>
      <protection locked="0"/>
    </xf>
    <xf numFmtId="0" fontId="93" fillId="7" borderId="12" xfId="0" applyFont="1" applyFill="1" applyBorder="1" applyAlignment="1" applyProtection="1">
      <alignment horizontal="left"/>
      <protection locked="0"/>
    </xf>
    <xf numFmtId="0" fontId="93" fillId="7" borderId="13" xfId="0" applyFont="1" applyFill="1" applyBorder="1" applyAlignment="1" applyProtection="1">
      <alignment horizontal="left"/>
      <protection locked="0"/>
    </xf>
    <xf numFmtId="0" fontId="93" fillId="7" borderId="0" xfId="0" applyFont="1" applyFill="1" applyAlignment="1" applyProtection="1">
      <alignment horizontal="center" vertical="center" wrapText="1"/>
      <protection locked="0"/>
    </xf>
    <xf numFmtId="0" fontId="91" fillId="7" borderId="10" xfId="0" applyFont="1" applyFill="1" applyBorder="1" applyAlignment="1" applyProtection="1">
      <alignment horizontal="left" vertical="center"/>
      <protection/>
    </xf>
    <xf numFmtId="0" fontId="91" fillId="0" borderId="10" xfId="0" applyFont="1" applyFill="1" applyBorder="1" applyAlignment="1" applyProtection="1">
      <alignment horizontal="center" vertical="center"/>
      <protection/>
    </xf>
    <xf numFmtId="0" fontId="78" fillId="0" borderId="10" xfId="0" applyFont="1" applyFill="1" applyBorder="1" applyAlignment="1" applyProtection="1">
      <alignment horizontal="center" vertical="center" wrapText="1"/>
      <protection/>
    </xf>
    <xf numFmtId="0" fontId="91" fillId="7" borderId="11" xfId="0" applyFont="1" applyFill="1" applyBorder="1" applyAlignment="1" applyProtection="1">
      <alignment horizontal="left" vertical="center"/>
      <protection locked="0"/>
    </xf>
    <xf numFmtId="0" fontId="91" fillId="7" borderId="12" xfId="0" applyFont="1" applyFill="1" applyBorder="1" applyAlignment="1" applyProtection="1">
      <alignment horizontal="left" vertical="center"/>
      <protection locked="0"/>
    </xf>
    <xf numFmtId="0" fontId="91" fillId="7" borderId="13" xfId="0" applyFont="1" applyFill="1" applyBorder="1" applyAlignment="1" applyProtection="1">
      <alignment horizontal="left" vertical="center"/>
      <protection locked="0"/>
    </xf>
    <xf numFmtId="0" fontId="93" fillId="7" borderId="0" xfId="0" applyFont="1" applyFill="1" applyAlignment="1" applyProtection="1">
      <alignment horizontal="center" vertical="top"/>
      <protection locked="0"/>
    </xf>
    <xf numFmtId="0" fontId="29" fillId="36" borderId="10" xfId="0" applyFont="1" applyFill="1" applyBorder="1" applyAlignment="1">
      <alignment horizontal="center" vertical="center"/>
    </xf>
    <xf numFmtId="0" fontId="28" fillId="0" borderId="10" xfId="0" applyFont="1" applyFill="1" applyBorder="1" applyAlignment="1">
      <alignment horizontal="center" vertical="center"/>
    </xf>
    <xf numFmtId="0" fontId="93" fillId="7" borderId="11" xfId="0" applyFont="1" applyFill="1" applyBorder="1" applyAlignment="1" applyProtection="1">
      <alignment horizontal="left" vertical="top"/>
      <protection locked="0"/>
    </xf>
    <xf numFmtId="0" fontId="93" fillId="7" borderId="12" xfId="0" applyFont="1" applyFill="1" applyBorder="1" applyAlignment="1" applyProtection="1">
      <alignment horizontal="left" vertical="top"/>
      <protection locked="0"/>
    </xf>
    <xf numFmtId="0" fontId="93" fillId="7" borderId="13" xfId="0" applyFont="1" applyFill="1" applyBorder="1" applyAlignment="1" applyProtection="1">
      <alignment horizontal="left" vertical="top"/>
      <protection locked="0"/>
    </xf>
    <xf numFmtId="0" fontId="32" fillId="0" borderId="10" xfId="82" applyFont="1" applyFill="1" applyBorder="1" applyAlignment="1">
      <alignment horizontal="center"/>
      <protection/>
    </xf>
    <xf numFmtId="0" fontId="26" fillId="0" borderId="10" xfId="82" applyFont="1" applyFill="1" applyBorder="1" applyAlignment="1">
      <alignment horizontal="center"/>
      <protection/>
    </xf>
    <xf numFmtId="0" fontId="33" fillId="5" borderId="10" xfId="82" applyFont="1" applyFill="1" applyBorder="1" applyAlignment="1">
      <alignment horizontal="center" vertical="center"/>
      <protection/>
    </xf>
    <xf numFmtId="165" fontId="27" fillId="5" borderId="10" xfId="62" applyFont="1" applyFill="1" applyBorder="1" applyAlignment="1">
      <alignment horizontal="center" vertical="center" wrapText="1"/>
    </xf>
    <xf numFmtId="0" fontId="33" fillId="5" borderId="10" xfId="82" applyFont="1" applyFill="1" applyBorder="1" applyAlignment="1">
      <alignment horizontal="center" vertical="center" wrapText="1"/>
      <protection/>
    </xf>
    <xf numFmtId="0" fontId="95" fillId="7" borderId="0" xfId="82" applyFont="1" applyFill="1" applyAlignment="1" applyProtection="1">
      <alignment horizontal="center" vertical="top"/>
      <protection locked="0"/>
    </xf>
    <xf numFmtId="0" fontId="26" fillId="0" borderId="11" xfId="82" applyFont="1" applyFill="1" applyBorder="1" applyAlignment="1">
      <alignment horizontal="center"/>
      <protection/>
    </xf>
    <xf numFmtId="0" fontId="26" fillId="0" borderId="12" xfId="82" applyFont="1" applyFill="1" applyBorder="1" applyAlignment="1">
      <alignment horizontal="center"/>
      <protection/>
    </xf>
    <xf numFmtId="0" fontId="26" fillId="0" borderId="13" xfId="82" applyFont="1" applyFill="1" applyBorder="1" applyAlignment="1">
      <alignment horizontal="center"/>
      <protection/>
    </xf>
    <xf numFmtId="0" fontId="94" fillId="0" borderId="11" xfId="82" applyFont="1" applyFill="1" applyBorder="1" applyAlignment="1">
      <alignment horizontal="center"/>
      <protection/>
    </xf>
    <xf numFmtId="0" fontId="94" fillId="0" borderId="12" xfId="82" applyFont="1" applyFill="1" applyBorder="1" applyAlignment="1">
      <alignment horizontal="center"/>
      <protection/>
    </xf>
    <xf numFmtId="0" fontId="94" fillId="0" borderId="13" xfId="82" applyFont="1" applyFill="1" applyBorder="1" applyAlignment="1">
      <alignment horizontal="center"/>
      <protection/>
    </xf>
    <xf numFmtId="0" fontId="94" fillId="7" borderId="11" xfId="82" applyFont="1" applyFill="1" applyBorder="1" applyAlignment="1" applyProtection="1">
      <alignment horizontal="left" vertical="top"/>
      <protection/>
    </xf>
    <xf numFmtId="0" fontId="94" fillId="7" borderId="12" xfId="82" applyFont="1" applyFill="1" applyBorder="1" applyAlignment="1" applyProtection="1">
      <alignment horizontal="left" vertical="top"/>
      <protection/>
    </xf>
    <xf numFmtId="0" fontId="94" fillId="7" borderId="13" xfId="82" applyFont="1" applyFill="1" applyBorder="1" applyAlignment="1" applyProtection="1">
      <alignment horizontal="left" vertical="top"/>
      <protection/>
    </xf>
    <xf numFmtId="1" fontId="74" fillId="33" borderId="10" xfId="82" applyNumberFormat="1" applyFont="1" applyFill="1" applyBorder="1" applyAlignment="1">
      <alignment horizontal="center" vertical="center"/>
      <protection/>
    </xf>
    <xf numFmtId="0" fontId="94" fillId="7" borderId="11" xfId="82" applyFont="1" applyFill="1" applyBorder="1" applyAlignment="1" applyProtection="1">
      <alignment horizontal="left" vertical="top"/>
      <protection locked="0"/>
    </xf>
    <xf numFmtId="0" fontId="94" fillId="7" borderId="12" xfId="82" applyFont="1" applyFill="1" applyBorder="1" applyAlignment="1" applyProtection="1">
      <alignment horizontal="left" vertical="top"/>
      <protection locked="0"/>
    </xf>
    <xf numFmtId="0" fontId="94" fillId="7" borderId="13" xfId="82" applyFont="1" applyFill="1" applyBorder="1" applyAlignment="1" applyProtection="1">
      <alignment horizontal="left" vertical="top"/>
      <protection locked="0"/>
    </xf>
    <xf numFmtId="0" fontId="95" fillId="7" borderId="10" xfId="82" applyFont="1" applyFill="1" applyBorder="1" applyAlignment="1" applyProtection="1">
      <alignment horizontal="left" vertical="top"/>
      <protection locked="0"/>
    </xf>
    <xf numFmtId="0" fontId="95" fillId="7" borderId="10" xfId="82" applyFont="1" applyFill="1" applyBorder="1" applyAlignment="1" applyProtection="1">
      <alignment horizontal="left" vertical="top"/>
      <protection/>
    </xf>
    <xf numFmtId="0" fontId="21" fillId="0" borderId="10" xfId="82" applyFont="1" applyFill="1" applyBorder="1" applyAlignment="1">
      <alignment horizontal="center"/>
      <protection/>
    </xf>
    <xf numFmtId="0" fontId="19" fillId="0" borderId="10" xfId="82" applyFont="1" applyFill="1" applyBorder="1" applyAlignment="1">
      <alignment horizontal="center"/>
      <protection/>
    </xf>
    <xf numFmtId="0" fontId="33" fillId="5" borderId="10" xfId="82" applyFont="1" applyFill="1" applyBorder="1" applyAlignment="1">
      <alignment horizontal="center" vertical="top"/>
      <protection/>
    </xf>
    <xf numFmtId="0" fontId="80" fillId="0" borderId="10" xfId="82" applyFont="1" applyBorder="1" applyAlignment="1">
      <alignment horizontal="center"/>
      <protection/>
    </xf>
    <xf numFmtId="165" fontId="33" fillId="5" borderId="10" xfId="62" applyFont="1" applyFill="1" applyBorder="1" applyAlignment="1">
      <alignment horizontal="center" vertical="center" wrapText="1"/>
    </xf>
    <xf numFmtId="0" fontId="21" fillId="0" borderId="0" xfId="82" applyFont="1" applyFill="1" applyBorder="1" applyAlignment="1">
      <alignment horizontal="center"/>
      <protection/>
    </xf>
    <xf numFmtId="0" fontId="19" fillId="0" borderId="14" xfId="82" applyFont="1" applyFill="1" applyBorder="1" applyAlignment="1">
      <alignment horizontal="center"/>
      <protection/>
    </xf>
    <xf numFmtId="0" fontId="8" fillId="5" borderId="10" xfId="82" applyFont="1" applyFill="1" applyBorder="1" applyAlignment="1">
      <alignment horizontal="center" vertical="center"/>
      <protection/>
    </xf>
    <xf numFmtId="0" fontId="8" fillId="5" borderId="10" xfId="82" applyFont="1" applyFill="1" applyBorder="1" applyAlignment="1">
      <alignment horizontal="center" vertical="center" wrapText="1"/>
      <protection/>
    </xf>
    <xf numFmtId="0" fontId="89" fillId="7" borderId="10" xfId="0" applyFont="1" applyFill="1" applyBorder="1" applyAlignment="1" applyProtection="1">
      <alignment horizontal="left" wrapText="1"/>
      <protection/>
    </xf>
    <xf numFmtId="0" fontId="95" fillId="7" borderId="0" xfId="0" applyFont="1" applyFill="1" applyBorder="1" applyAlignment="1" applyProtection="1">
      <alignment horizontal="center" wrapText="1"/>
      <protection locked="0"/>
    </xf>
    <xf numFmtId="0" fontId="89" fillId="7" borderId="10" xfId="0" applyFont="1" applyFill="1" applyBorder="1" applyAlignment="1" applyProtection="1">
      <alignment horizontal="left" wrapText="1"/>
      <protection locked="0"/>
    </xf>
    <xf numFmtId="0" fontId="80" fillId="7" borderId="0" xfId="0" applyFont="1" applyFill="1" applyBorder="1" applyAlignment="1" applyProtection="1">
      <alignment horizontal="center" vertical="top"/>
      <protection locked="0"/>
    </xf>
    <xf numFmtId="0" fontId="21" fillId="0" borderId="10" xfId="82" applyFont="1" applyFill="1" applyBorder="1" applyAlignment="1" applyProtection="1">
      <alignment horizontal="center" vertical="top"/>
      <protection/>
    </xf>
    <xf numFmtId="0" fontId="19" fillId="0" borderId="10" xfId="82" applyFont="1" applyFill="1" applyBorder="1" applyAlignment="1" applyProtection="1">
      <alignment horizontal="center" vertical="top"/>
      <protection/>
    </xf>
    <xf numFmtId="0" fontId="89" fillId="7" borderId="10" xfId="0" applyFont="1" applyFill="1" applyBorder="1" applyAlignment="1" applyProtection="1">
      <alignment horizontal="left" vertical="top"/>
      <protection/>
    </xf>
    <xf numFmtId="0" fontId="89" fillId="7" borderId="11" xfId="0" applyFont="1" applyFill="1" applyBorder="1" applyAlignment="1" applyProtection="1">
      <alignment horizontal="left" vertical="top"/>
      <protection locked="0"/>
    </xf>
    <xf numFmtId="0" fontId="89" fillId="7" borderId="12" xfId="0" applyFont="1" applyFill="1" applyBorder="1" applyAlignment="1" applyProtection="1">
      <alignment horizontal="left" vertical="top"/>
      <protection locked="0"/>
    </xf>
    <xf numFmtId="0" fontId="89" fillId="7" borderId="13" xfId="0" applyFont="1" applyFill="1" applyBorder="1" applyAlignment="1" applyProtection="1">
      <alignment horizontal="left" vertical="top"/>
      <protection locked="0"/>
    </xf>
    <xf numFmtId="0" fontId="25" fillId="7" borderId="0" xfId="109" applyFont="1" applyFill="1" applyBorder="1" applyAlignment="1" applyProtection="1">
      <alignment horizontal="center" vertical="center" wrapText="1"/>
      <protection locked="0"/>
    </xf>
    <xf numFmtId="0" fontId="19" fillId="7" borderId="10" xfId="45" applyNumberFormat="1" applyFont="1" applyFill="1" applyBorder="1" applyAlignment="1" applyProtection="1">
      <alignment horizontal="left" vertical="center" wrapText="1"/>
      <protection/>
    </xf>
    <xf numFmtId="49" fontId="20" fillId="0" borderId="10" xfId="89" applyNumberFormat="1" applyFont="1" applyBorder="1" applyAlignment="1" applyProtection="1">
      <alignment horizontal="center" vertical="top" wrapText="1"/>
      <protection/>
    </xf>
    <xf numFmtId="49" fontId="6" fillId="0" borderId="10" xfId="89" applyNumberFormat="1" applyFont="1" applyBorder="1" applyAlignment="1" applyProtection="1">
      <alignment horizontal="center" vertical="center" wrapText="1"/>
      <protection/>
    </xf>
    <xf numFmtId="0" fontId="19" fillId="7" borderId="11" xfId="45" applyNumberFormat="1" applyFont="1" applyFill="1" applyBorder="1" applyAlignment="1" applyProtection="1">
      <alignment horizontal="left" vertical="center" wrapText="1"/>
      <protection locked="0"/>
    </xf>
    <xf numFmtId="0" fontId="19" fillId="7" borderId="12" xfId="45" applyNumberFormat="1" applyFont="1" applyFill="1" applyBorder="1" applyAlignment="1" applyProtection="1">
      <alignment horizontal="left" vertical="center" wrapText="1"/>
      <protection locked="0"/>
    </xf>
    <xf numFmtId="0" fontId="19" fillId="7" borderId="13" xfId="45" applyNumberFormat="1" applyFont="1" applyFill="1" applyBorder="1" applyAlignment="1" applyProtection="1">
      <alignment horizontal="left" vertical="center" wrapText="1"/>
      <protection locked="0"/>
    </xf>
    <xf numFmtId="0" fontId="20" fillId="0" borderId="0" xfId="0" applyFont="1" applyFill="1" applyAlignment="1" applyProtection="1">
      <alignment horizontal="center" vertical="center" wrapText="1"/>
      <protection/>
    </xf>
    <xf numFmtId="0" fontId="93" fillId="7" borderId="0" xfId="0" applyFont="1" applyFill="1" applyAlignment="1" applyProtection="1">
      <alignment horizontal="center"/>
      <protection locked="0"/>
    </xf>
    <xf numFmtId="0" fontId="8" fillId="7" borderId="11" xfId="0" applyFont="1" applyFill="1" applyBorder="1" applyAlignment="1" applyProtection="1">
      <alignment horizontal="left" vertical="center" wrapText="1"/>
      <protection/>
    </xf>
    <xf numFmtId="0" fontId="8" fillId="7" borderId="13" xfId="0" applyFont="1" applyFill="1" applyBorder="1" applyAlignment="1" applyProtection="1">
      <alignment horizontal="left" vertical="center" wrapText="1"/>
      <protection/>
    </xf>
    <xf numFmtId="0" fontId="8" fillId="7" borderId="11" xfId="0" applyFont="1" applyFill="1" applyBorder="1" applyAlignment="1" applyProtection="1">
      <alignment horizontal="left" vertical="center" wrapText="1"/>
      <protection locked="0"/>
    </xf>
    <xf numFmtId="0" fontId="8" fillId="7" borderId="12" xfId="0" applyFont="1" applyFill="1" applyBorder="1" applyAlignment="1" applyProtection="1">
      <alignment horizontal="left" vertical="center" wrapText="1"/>
      <protection locked="0"/>
    </xf>
    <xf numFmtId="0" fontId="8" fillId="7" borderId="13" xfId="0" applyFont="1" applyFill="1" applyBorder="1" applyAlignment="1" applyProtection="1">
      <alignment horizontal="left" vertical="center" wrapText="1"/>
      <protection locked="0"/>
    </xf>
  </cellXfs>
  <cellStyles count="10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2 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2 10" xfId="46"/>
    <cellStyle name="Comma 2 11 2" xfId="47"/>
    <cellStyle name="Comma 2 11 2 2" xfId="48"/>
    <cellStyle name="Comma 2 11 2 3" xfId="49"/>
    <cellStyle name="Comma 2 2" xfId="50"/>
    <cellStyle name="Comma 2 2 2" xfId="51"/>
    <cellStyle name="Comma 2 2 3" xfId="52"/>
    <cellStyle name="Comma 2 3" xfId="53"/>
    <cellStyle name="Comma 3" xfId="54"/>
    <cellStyle name="Comma 36" xfId="55"/>
    <cellStyle name="Comma 36 2" xfId="56"/>
    <cellStyle name="Comma 4" xfId="57"/>
    <cellStyle name="Comma 4 2" xfId="58"/>
    <cellStyle name="Comma 4 3" xfId="59"/>
    <cellStyle name="Comma 5" xfId="60"/>
    <cellStyle name="Comma 5 10" xfId="61"/>
    <cellStyle name="Comma 6" xfId="62"/>
    <cellStyle name="Comma 7" xfId="63"/>
    <cellStyle name="Currency" xfId="64"/>
    <cellStyle name="Currency [0]" xfId="65"/>
    <cellStyle name="Excel Built-in Comma" xfId="66"/>
    <cellStyle name="Excel Built-in Normal" xfId="67"/>
    <cellStyle name="Explanatory Text" xfId="68"/>
    <cellStyle name="Good" xfId="69"/>
    <cellStyle name="Good 2" xfId="70"/>
    <cellStyle name="Heading 1" xfId="71"/>
    <cellStyle name="Heading 2" xfId="72"/>
    <cellStyle name="Heading 3" xfId="73"/>
    <cellStyle name="Heading 4" xfId="74"/>
    <cellStyle name="Input" xfId="75"/>
    <cellStyle name="Linked Cell" xfId="76"/>
    <cellStyle name="Neutral" xfId="77"/>
    <cellStyle name="Normal 10" xfId="78"/>
    <cellStyle name="Normal 10 3" xfId="79"/>
    <cellStyle name="Normal 11 5 2" xfId="80"/>
    <cellStyle name="Normal 11 5 2 2" xfId="81"/>
    <cellStyle name="Normal 12 2 2" xfId="82"/>
    <cellStyle name="Normal 2" xfId="83"/>
    <cellStyle name="Normal 2 2" xfId="84"/>
    <cellStyle name="Normal 2 2 2 2" xfId="85"/>
    <cellStyle name="Normal 2 2 3" xfId="86"/>
    <cellStyle name="Normal 2 3" xfId="87"/>
    <cellStyle name="Normal 2 3 10" xfId="88"/>
    <cellStyle name="Normal 3" xfId="89"/>
    <cellStyle name="Normal 4" xfId="90"/>
    <cellStyle name="Normal 4 14" xfId="91"/>
    <cellStyle name="Normal 4 17 2" xfId="92"/>
    <cellStyle name="Normal 4 2 10 2" xfId="93"/>
    <cellStyle name="Normal 4 2 2" xfId="94"/>
    <cellStyle name="Normal 5" xfId="95"/>
    <cellStyle name="Normal 5 2" xfId="96"/>
    <cellStyle name="Normal 5 2 2" xfId="97"/>
    <cellStyle name="Normal 6" xfId="98"/>
    <cellStyle name="Normal 6 2" xfId="99"/>
    <cellStyle name="Normal 7" xfId="100"/>
    <cellStyle name="Normal 8" xfId="101"/>
    <cellStyle name="Normal 84" xfId="102"/>
    <cellStyle name="Normal 9" xfId="103"/>
    <cellStyle name="Note" xfId="104"/>
    <cellStyle name="Output" xfId="105"/>
    <cellStyle name="Percent" xfId="106"/>
    <cellStyle name="Percent 2" xfId="107"/>
    <cellStyle name="Percent 3" xfId="108"/>
    <cellStyle name="Style 1" xfId="109"/>
    <cellStyle name="Style 1 2" xfId="110"/>
    <cellStyle name="Style 1 7" xfId="111"/>
    <cellStyle name="Title" xfId="112"/>
    <cellStyle name="Total" xfId="113"/>
    <cellStyle name="Warning Text" xfId="11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32</xdr:row>
      <xdr:rowOff>0</xdr:rowOff>
    </xdr:from>
    <xdr:ext cx="76200" cy="419100"/>
    <xdr:sp>
      <xdr:nvSpPr>
        <xdr:cNvPr id="1" name="Text Box 131"/>
        <xdr:cNvSpPr txBox="1">
          <a:spLocks noChangeArrowheads="1"/>
        </xdr:cNvSpPr>
      </xdr:nvSpPr>
      <xdr:spPr>
        <a:xfrm>
          <a:off x="514350" y="1651635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419100"/>
    <xdr:sp>
      <xdr:nvSpPr>
        <xdr:cNvPr id="2" name="Text Box 132"/>
        <xdr:cNvSpPr txBox="1">
          <a:spLocks noChangeArrowheads="1"/>
        </xdr:cNvSpPr>
      </xdr:nvSpPr>
      <xdr:spPr>
        <a:xfrm>
          <a:off x="514350" y="1651635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419100"/>
    <xdr:sp>
      <xdr:nvSpPr>
        <xdr:cNvPr id="3" name="Text Box 133"/>
        <xdr:cNvSpPr txBox="1">
          <a:spLocks noChangeArrowheads="1"/>
        </xdr:cNvSpPr>
      </xdr:nvSpPr>
      <xdr:spPr>
        <a:xfrm>
          <a:off x="514350" y="1651635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419100"/>
    <xdr:sp>
      <xdr:nvSpPr>
        <xdr:cNvPr id="4" name="Text Box 134"/>
        <xdr:cNvSpPr txBox="1">
          <a:spLocks noChangeArrowheads="1"/>
        </xdr:cNvSpPr>
      </xdr:nvSpPr>
      <xdr:spPr>
        <a:xfrm>
          <a:off x="514350" y="1651635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419100"/>
    <xdr:sp>
      <xdr:nvSpPr>
        <xdr:cNvPr id="5" name="Text Box 135"/>
        <xdr:cNvSpPr txBox="1">
          <a:spLocks noChangeArrowheads="1"/>
        </xdr:cNvSpPr>
      </xdr:nvSpPr>
      <xdr:spPr>
        <a:xfrm>
          <a:off x="514350" y="1651635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32</xdr:row>
      <xdr:rowOff>0</xdr:rowOff>
    </xdr:from>
    <xdr:ext cx="76200" cy="419100"/>
    <xdr:sp>
      <xdr:nvSpPr>
        <xdr:cNvPr id="6" name="Text Box 136"/>
        <xdr:cNvSpPr txBox="1">
          <a:spLocks noChangeArrowheads="1"/>
        </xdr:cNvSpPr>
      </xdr:nvSpPr>
      <xdr:spPr>
        <a:xfrm>
          <a:off x="6829425" y="1651635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419100"/>
    <xdr:sp>
      <xdr:nvSpPr>
        <xdr:cNvPr id="7" name="Text Box 137"/>
        <xdr:cNvSpPr txBox="1">
          <a:spLocks noChangeArrowheads="1"/>
        </xdr:cNvSpPr>
      </xdr:nvSpPr>
      <xdr:spPr>
        <a:xfrm>
          <a:off x="514350" y="1651635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419100"/>
    <xdr:sp>
      <xdr:nvSpPr>
        <xdr:cNvPr id="8" name="Text Box 138"/>
        <xdr:cNvSpPr txBox="1">
          <a:spLocks noChangeArrowheads="1"/>
        </xdr:cNvSpPr>
      </xdr:nvSpPr>
      <xdr:spPr>
        <a:xfrm>
          <a:off x="514350" y="1651635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419100"/>
    <xdr:sp>
      <xdr:nvSpPr>
        <xdr:cNvPr id="9" name="Text Box 139"/>
        <xdr:cNvSpPr txBox="1">
          <a:spLocks noChangeArrowheads="1"/>
        </xdr:cNvSpPr>
      </xdr:nvSpPr>
      <xdr:spPr>
        <a:xfrm>
          <a:off x="514350" y="1651635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419100"/>
    <xdr:sp>
      <xdr:nvSpPr>
        <xdr:cNvPr id="10" name="Text Box 270"/>
        <xdr:cNvSpPr txBox="1">
          <a:spLocks noChangeArrowheads="1"/>
        </xdr:cNvSpPr>
      </xdr:nvSpPr>
      <xdr:spPr>
        <a:xfrm>
          <a:off x="514350" y="1651635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419100"/>
    <xdr:sp>
      <xdr:nvSpPr>
        <xdr:cNvPr id="11" name="Text Box 271"/>
        <xdr:cNvSpPr txBox="1">
          <a:spLocks noChangeArrowheads="1"/>
        </xdr:cNvSpPr>
      </xdr:nvSpPr>
      <xdr:spPr>
        <a:xfrm>
          <a:off x="514350" y="1651635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419100"/>
    <xdr:sp>
      <xdr:nvSpPr>
        <xdr:cNvPr id="12" name="Text Box 272"/>
        <xdr:cNvSpPr txBox="1">
          <a:spLocks noChangeArrowheads="1"/>
        </xdr:cNvSpPr>
      </xdr:nvSpPr>
      <xdr:spPr>
        <a:xfrm>
          <a:off x="514350" y="1651635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419100"/>
    <xdr:sp>
      <xdr:nvSpPr>
        <xdr:cNvPr id="13" name="Text Box 273"/>
        <xdr:cNvSpPr txBox="1">
          <a:spLocks noChangeArrowheads="1"/>
        </xdr:cNvSpPr>
      </xdr:nvSpPr>
      <xdr:spPr>
        <a:xfrm>
          <a:off x="514350" y="1651635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419100"/>
    <xdr:sp>
      <xdr:nvSpPr>
        <xdr:cNvPr id="14" name="Text Box 274"/>
        <xdr:cNvSpPr txBox="1">
          <a:spLocks noChangeArrowheads="1"/>
        </xdr:cNvSpPr>
      </xdr:nvSpPr>
      <xdr:spPr>
        <a:xfrm>
          <a:off x="514350" y="1651635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32</xdr:row>
      <xdr:rowOff>0</xdr:rowOff>
    </xdr:from>
    <xdr:ext cx="76200" cy="419100"/>
    <xdr:sp>
      <xdr:nvSpPr>
        <xdr:cNvPr id="15" name="Text Box 275"/>
        <xdr:cNvSpPr txBox="1">
          <a:spLocks noChangeArrowheads="1"/>
        </xdr:cNvSpPr>
      </xdr:nvSpPr>
      <xdr:spPr>
        <a:xfrm>
          <a:off x="6829425" y="1651635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419100"/>
    <xdr:sp>
      <xdr:nvSpPr>
        <xdr:cNvPr id="16" name="Text Box 276"/>
        <xdr:cNvSpPr txBox="1">
          <a:spLocks noChangeArrowheads="1"/>
        </xdr:cNvSpPr>
      </xdr:nvSpPr>
      <xdr:spPr>
        <a:xfrm>
          <a:off x="514350" y="1651635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419100"/>
    <xdr:sp>
      <xdr:nvSpPr>
        <xdr:cNvPr id="17" name="Text Box 277"/>
        <xdr:cNvSpPr txBox="1">
          <a:spLocks noChangeArrowheads="1"/>
        </xdr:cNvSpPr>
      </xdr:nvSpPr>
      <xdr:spPr>
        <a:xfrm>
          <a:off x="514350" y="1651635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52425"/>
    <xdr:sp>
      <xdr:nvSpPr>
        <xdr:cNvPr id="18" name="Text Box 131"/>
        <xdr:cNvSpPr txBox="1">
          <a:spLocks noChangeArrowheads="1"/>
        </xdr:cNvSpPr>
      </xdr:nvSpPr>
      <xdr:spPr>
        <a:xfrm>
          <a:off x="514350" y="16516350"/>
          <a:ext cx="76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52425"/>
    <xdr:sp>
      <xdr:nvSpPr>
        <xdr:cNvPr id="19" name="Text Box 132"/>
        <xdr:cNvSpPr txBox="1">
          <a:spLocks noChangeArrowheads="1"/>
        </xdr:cNvSpPr>
      </xdr:nvSpPr>
      <xdr:spPr>
        <a:xfrm>
          <a:off x="514350" y="16516350"/>
          <a:ext cx="76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52425"/>
    <xdr:sp>
      <xdr:nvSpPr>
        <xdr:cNvPr id="20" name="Text Box 133"/>
        <xdr:cNvSpPr txBox="1">
          <a:spLocks noChangeArrowheads="1"/>
        </xdr:cNvSpPr>
      </xdr:nvSpPr>
      <xdr:spPr>
        <a:xfrm>
          <a:off x="514350" y="16516350"/>
          <a:ext cx="76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52425"/>
    <xdr:sp>
      <xdr:nvSpPr>
        <xdr:cNvPr id="21" name="Text Box 134"/>
        <xdr:cNvSpPr txBox="1">
          <a:spLocks noChangeArrowheads="1"/>
        </xdr:cNvSpPr>
      </xdr:nvSpPr>
      <xdr:spPr>
        <a:xfrm>
          <a:off x="514350" y="16516350"/>
          <a:ext cx="76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52425"/>
    <xdr:sp>
      <xdr:nvSpPr>
        <xdr:cNvPr id="22" name="Text Box 135"/>
        <xdr:cNvSpPr txBox="1">
          <a:spLocks noChangeArrowheads="1"/>
        </xdr:cNvSpPr>
      </xdr:nvSpPr>
      <xdr:spPr>
        <a:xfrm>
          <a:off x="514350" y="16516350"/>
          <a:ext cx="76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32</xdr:row>
      <xdr:rowOff>0</xdr:rowOff>
    </xdr:from>
    <xdr:ext cx="76200" cy="352425"/>
    <xdr:sp>
      <xdr:nvSpPr>
        <xdr:cNvPr id="23" name="Text Box 136"/>
        <xdr:cNvSpPr txBox="1">
          <a:spLocks noChangeArrowheads="1"/>
        </xdr:cNvSpPr>
      </xdr:nvSpPr>
      <xdr:spPr>
        <a:xfrm>
          <a:off x="6829425" y="16516350"/>
          <a:ext cx="76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52425"/>
    <xdr:sp>
      <xdr:nvSpPr>
        <xdr:cNvPr id="24" name="Text Box 137"/>
        <xdr:cNvSpPr txBox="1">
          <a:spLocks noChangeArrowheads="1"/>
        </xdr:cNvSpPr>
      </xdr:nvSpPr>
      <xdr:spPr>
        <a:xfrm>
          <a:off x="514350" y="16516350"/>
          <a:ext cx="76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52425"/>
    <xdr:sp>
      <xdr:nvSpPr>
        <xdr:cNvPr id="25" name="Text Box 138"/>
        <xdr:cNvSpPr txBox="1">
          <a:spLocks noChangeArrowheads="1"/>
        </xdr:cNvSpPr>
      </xdr:nvSpPr>
      <xdr:spPr>
        <a:xfrm>
          <a:off x="514350" y="16516350"/>
          <a:ext cx="76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52425"/>
    <xdr:sp>
      <xdr:nvSpPr>
        <xdr:cNvPr id="26" name="Text Box 139"/>
        <xdr:cNvSpPr txBox="1">
          <a:spLocks noChangeArrowheads="1"/>
        </xdr:cNvSpPr>
      </xdr:nvSpPr>
      <xdr:spPr>
        <a:xfrm>
          <a:off x="514350" y="16516350"/>
          <a:ext cx="76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52425"/>
    <xdr:sp>
      <xdr:nvSpPr>
        <xdr:cNvPr id="27" name="Text Box 270"/>
        <xdr:cNvSpPr txBox="1">
          <a:spLocks noChangeArrowheads="1"/>
        </xdr:cNvSpPr>
      </xdr:nvSpPr>
      <xdr:spPr>
        <a:xfrm>
          <a:off x="514350" y="16516350"/>
          <a:ext cx="76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52425"/>
    <xdr:sp>
      <xdr:nvSpPr>
        <xdr:cNvPr id="28" name="Text Box 271"/>
        <xdr:cNvSpPr txBox="1">
          <a:spLocks noChangeArrowheads="1"/>
        </xdr:cNvSpPr>
      </xdr:nvSpPr>
      <xdr:spPr>
        <a:xfrm>
          <a:off x="514350" y="16516350"/>
          <a:ext cx="76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52425"/>
    <xdr:sp>
      <xdr:nvSpPr>
        <xdr:cNvPr id="29" name="Text Box 272"/>
        <xdr:cNvSpPr txBox="1">
          <a:spLocks noChangeArrowheads="1"/>
        </xdr:cNvSpPr>
      </xdr:nvSpPr>
      <xdr:spPr>
        <a:xfrm>
          <a:off x="514350" y="16516350"/>
          <a:ext cx="76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52425"/>
    <xdr:sp>
      <xdr:nvSpPr>
        <xdr:cNvPr id="30" name="Text Box 273"/>
        <xdr:cNvSpPr txBox="1">
          <a:spLocks noChangeArrowheads="1"/>
        </xdr:cNvSpPr>
      </xdr:nvSpPr>
      <xdr:spPr>
        <a:xfrm>
          <a:off x="514350" y="16516350"/>
          <a:ext cx="76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52425"/>
    <xdr:sp>
      <xdr:nvSpPr>
        <xdr:cNvPr id="31" name="Text Box 274"/>
        <xdr:cNvSpPr txBox="1">
          <a:spLocks noChangeArrowheads="1"/>
        </xdr:cNvSpPr>
      </xdr:nvSpPr>
      <xdr:spPr>
        <a:xfrm>
          <a:off x="514350" y="16516350"/>
          <a:ext cx="76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32</xdr:row>
      <xdr:rowOff>0</xdr:rowOff>
    </xdr:from>
    <xdr:ext cx="76200" cy="352425"/>
    <xdr:sp>
      <xdr:nvSpPr>
        <xdr:cNvPr id="32" name="Text Box 275"/>
        <xdr:cNvSpPr txBox="1">
          <a:spLocks noChangeArrowheads="1"/>
        </xdr:cNvSpPr>
      </xdr:nvSpPr>
      <xdr:spPr>
        <a:xfrm>
          <a:off x="6829425" y="16516350"/>
          <a:ext cx="76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52425"/>
    <xdr:sp>
      <xdr:nvSpPr>
        <xdr:cNvPr id="33" name="Text Box 276"/>
        <xdr:cNvSpPr txBox="1">
          <a:spLocks noChangeArrowheads="1"/>
        </xdr:cNvSpPr>
      </xdr:nvSpPr>
      <xdr:spPr>
        <a:xfrm>
          <a:off x="514350" y="16516350"/>
          <a:ext cx="76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52425"/>
    <xdr:sp>
      <xdr:nvSpPr>
        <xdr:cNvPr id="34" name="Text Box 277"/>
        <xdr:cNvSpPr txBox="1">
          <a:spLocks noChangeArrowheads="1"/>
        </xdr:cNvSpPr>
      </xdr:nvSpPr>
      <xdr:spPr>
        <a:xfrm>
          <a:off x="514350" y="16516350"/>
          <a:ext cx="76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90525"/>
    <xdr:sp>
      <xdr:nvSpPr>
        <xdr:cNvPr id="35" name="Text Box 131"/>
        <xdr:cNvSpPr txBox="1">
          <a:spLocks noChangeArrowheads="1"/>
        </xdr:cNvSpPr>
      </xdr:nvSpPr>
      <xdr:spPr>
        <a:xfrm>
          <a:off x="514350" y="165163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90525"/>
    <xdr:sp>
      <xdr:nvSpPr>
        <xdr:cNvPr id="36" name="Text Box 132"/>
        <xdr:cNvSpPr txBox="1">
          <a:spLocks noChangeArrowheads="1"/>
        </xdr:cNvSpPr>
      </xdr:nvSpPr>
      <xdr:spPr>
        <a:xfrm>
          <a:off x="514350" y="165163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90525"/>
    <xdr:sp>
      <xdr:nvSpPr>
        <xdr:cNvPr id="37" name="Text Box 133"/>
        <xdr:cNvSpPr txBox="1">
          <a:spLocks noChangeArrowheads="1"/>
        </xdr:cNvSpPr>
      </xdr:nvSpPr>
      <xdr:spPr>
        <a:xfrm>
          <a:off x="514350" y="165163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90525"/>
    <xdr:sp>
      <xdr:nvSpPr>
        <xdr:cNvPr id="38" name="Text Box 134"/>
        <xdr:cNvSpPr txBox="1">
          <a:spLocks noChangeArrowheads="1"/>
        </xdr:cNvSpPr>
      </xdr:nvSpPr>
      <xdr:spPr>
        <a:xfrm>
          <a:off x="514350" y="165163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90525"/>
    <xdr:sp>
      <xdr:nvSpPr>
        <xdr:cNvPr id="39" name="Text Box 135"/>
        <xdr:cNvSpPr txBox="1">
          <a:spLocks noChangeArrowheads="1"/>
        </xdr:cNvSpPr>
      </xdr:nvSpPr>
      <xdr:spPr>
        <a:xfrm>
          <a:off x="514350" y="165163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32</xdr:row>
      <xdr:rowOff>0</xdr:rowOff>
    </xdr:from>
    <xdr:ext cx="76200" cy="390525"/>
    <xdr:sp>
      <xdr:nvSpPr>
        <xdr:cNvPr id="40" name="Text Box 136"/>
        <xdr:cNvSpPr txBox="1">
          <a:spLocks noChangeArrowheads="1"/>
        </xdr:cNvSpPr>
      </xdr:nvSpPr>
      <xdr:spPr>
        <a:xfrm>
          <a:off x="6829425" y="165163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90525"/>
    <xdr:sp>
      <xdr:nvSpPr>
        <xdr:cNvPr id="41" name="Text Box 137"/>
        <xdr:cNvSpPr txBox="1">
          <a:spLocks noChangeArrowheads="1"/>
        </xdr:cNvSpPr>
      </xdr:nvSpPr>
      <xdr:spPr>
        <a:xfrm>
          <a:off x="514350" y="165163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90525"/>
    <xdr:sp>
      <xdr:nvSpPr>
        <xdr:cNvPr id="42" name="Text Box 138"/>
        <xdr:cNvSpPr txBox="1">
          <a:spLocks noChangeArrowheads="1"/>
        </xdr:cNvSpPr>
      </xdr:nvSpPr>
      <xdr:spPr>
        <a:xfrm>
          <a:off x="514350" y="165163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90525"/>
    <xdr:sp>
      <xdr:nvSpPr>
        <xdr:cNvPr id="43" name="Text Box 139"/>
        <xdr:cNvSpPr txBox="1">
          <a:spLocks noChangeArrowheads="1"/>
        </xdr:cNvSpPr>
      </xdr:nvSpPr>
      <xdr:spPr>
        <a:xfrm>
          <a:off x="514350" y="165163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90525"/>
    <xdr:sp>
      <xdr:nvSpPr>
        <xdr:cNvPr id="44" name="Text Box 270"/>
        <xdr:cNvSpPr txBox="1">
          <a:spLocks noChangeArrowheads="1"/>
        </xdr:cNvSpPr>
      </xdr:nvSpPr>
      <xdr:spPr>
        <a:xfrm>
          <a:off x="514350" y="165163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90525"/>
    <xdr:sp>
      <xdr:nvSpPr>
        <xdr:cNvPr id="45" name="Text Box 271"/>
        <xdr:cNvSpPr txBox="1">
          <a:spLocks noChangeArrowheads="1"/>
        </xdr:cNvSpPr>
      </xdr:nvSpPr>
      <xdr:spPr>
        <a:xfrm>
          <a:off x="514350" y="165163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90525"/>
    <xdr:sp>
      <xdr:nvSpPr>
        <xdr:cNvPr id="46" name="Text Box 272"/>
        <xdr:cNvSpPr txBox="1">
          <a:spLocks noChangeArrowheads="1"/>
        </xdr:cNvSpPr>
      </xdr:nvSpPr>
      <xdr:spPr>
        <a:xfrm>
          <a:off x="514350" y="165163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90525"/>
    <xdr:sp>
      <xdr:nvSpPr>
        <xdr:cNvPr id="47" name="Text Box 273"/>
        <xdr:cNvSpPr txBox="1">
          <a:spLocks noChangeArrowheads="1"/>
        </xdr:cNvSpPr>
      </xdr:nvSpPr>
      <xdr:spPr>
        <a:xfrm>
          <a:off x="514350" y="165163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90525"/>
    <xdr:sp>
      <xdr:nvSpPr>
        <xdr:cNvPr id="48" name="Text Box 274"/>
        <xdr:cNvSpPr txBox="1">
          <a:spLocks noChangeArrowheads="1"/>
        </xdr:cNvSpPr>
      </xdr:nvSpPr>
      <xdr:spPr>
        <a:xfrm>
          <a:off x="514350" y="165163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32</xdr:row>
      <xdr:rowOff>0</xdr:rowOff>
    </xdr:from>
    <xdr:ext cx="76200" cy="390525"/>
    <xdr:sp>
      <xdr:nvSpPr>
        <xdr:cNvPr id="49" name="Text Box 275"/>
        <xdr:cNvSpPr txBox="1">
          <a:spLocks noChangeArrowheads="1"/>
        </xdr:cNvSpPr>
      </xdr:nvSpPr>
      <xdr:spPr>
        <a:xfrm>
          <a:off x="6829425" y="165163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90525"/>
    <xdr:sp>
      <xdr:nvSpPr>
        <xdr:cNvPr id="50" name="Text Box 276"/>
        <xdr:cNvSpPr txBox="1">
          <a:spLocks noChangeArrowheads="1"/>
        </xdr:cNvSpPr>
      </xdr:nvSpPr>
      <xdr:spPr>
        <a:xfrm>
          <a:off x="514350" y="165163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90525"/>
    <xdr:sp>
      <xdr:nvSpPr>
        <xdr:cNvPr id="51" name="Text Box 277"/>
        <xdr:cNvSpPr txBox="1">
          <a:spLocks noChangeArrowheads="1"/>
        </xdr:cNvSpPr>
      </xdr:nvSpPr>
      <xdr:spPr>
        <a:xfrm>
          <a:off x="514350" y="165163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232</xdr:row>
      <xdr:rowOff>0</xdr:rowOff>
    </xdr:from>
    <xdr:ext cx="76200" cy="1276350"/>
    <xdr:sp>
      <xdr:nvSpPr>
        <xdr:cNvPr id="52" name="Text Box 131"/>
        <xdr:cNvSpPr txBox="1">
          <a:spLocks noChangeArrowheads="1"/>
        </xdr:cNvSpPr>
      </xdr:nvSpPr>
      <xdr:spPr>
        <a:xfrm>
          <a:off x="514350" y="98421825"/>
          <a:ext cx="7620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232</xdr:row>
      <xdr:rowOff>0</xdr:rowOff>
    </xdr:from>
    <xdr:ext cx="76200" cy="1276350"/>
    <xdr:sp>
      <xdr:nvSpPr>
        <xdr:cNvPr id="53" name="Text Box 132"/>
        <xdr:cNvSpPr txBox="1">
          <a:spLocks noChangeArrowheads="1"/>
        </xdr:cNvSpPr>
      </xdr:nvSpPr>
      <xdr:spPr>
        <a:xfrm>
          <a:off x="514350" y="98421825"/>
          <a:ext cx="7620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232</xdr:row>
      <xdr:rowOff>0</xdr:rowOff>
    </xdr:from>
    <xdr:ext cx="76200" cy="1276350"/>
    <xdr:sp>
      <xdr:nvSpPr>
        <xdr:cNvPr id="54" name="Text Box 133"/>
        <xdr:cNvSpPr txBox="1">
          <a:spLocks noChangeArrowheads="1"/>
        </xdr:cNvSpPr>
      </xdr:nvSpPr>
      <xdr:spPr>
        <a:xfrm>
          <a:off x="514350" y="98421825"/>
          <a:ext cx="7620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232</xdr:row>
      <xdr:rowOff>0</xdr:rowOff>
    </xdr:from>
    <xdr:ext cx="76200" cy="1276350"/>
    <xdr:sp>
      <xdr:nvSpPr>
        <xdr:cNvPr id="55" name="Text Box 134"/>
        <xdr:cNvSpPr txBox="1">
          <a:spLocks noChangeArrowheads="1"/>
        </xdr:cNvSpPr>
      </xdr:nvSpPr>
      <xdr:spPr>
        <a:xfrm>
          <a:off x="514350" y="98421825"/>
          <a:ext cx="7620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232</xdr:row>
      <xdr:rowOff>0</xdr:rowOff>
    </xdr:from>
    <xdr:ext cx="76200" cy="1276350"/>
    <xdr:sp>
      <xdr:nvSpPr>
        <xdr:cNvPr id="56" name="Text Box 135"/>
        <xdr:cNvSpPr txBox="1">
          <a:spLocks noChangeArrowheads="1"/>
        </xdr:cNvSpPr>
      </xdr:nvSpPr>
      <xdr:spPr>
        <a:xfrm>
          <a:off x="514350" y="98421825"/>
          <a:ext cx="7620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232</xdr:row>
      <xdr:rowOff>0</xdr:rowOff>
    </xdr:from>
    <xdr:ext cx="76200" cy="1276350"/>
    <xdr:sp>
      <xdr:nvSpPr>
        <xdr:cNvPr id="57" name="Text Box 136"/>
        <xdr:cNvSpPr txBox="1">
          <a:spLocks noChangeArrowheads="1"/>
        </xdr:cNvSpPr>
      </xdr:nvSpPr>
      <xdr:spPr>
        <a:xfrm>
          <a:off x="6829425" y="98421825"/>
          <a:ext cx="7620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232</xdr:row>
      <xdr:rowOff>0</xdr:rowOff>
    </xdr:from>
    <xdr:ext cx="76200" cy="1276350"/>
    <xdr:sp>
      <xdr:nvSpPr>
        <xdr:cNvPr id="58" name="Text Box 137"/>
        <xdr:cNvSpPr txBox="1">
          <a:spLocks noChangeArrowheads="1"/>
        </xdr:cNvSpPr>
      </xdr:nvSpPr>
      <xdr:spPr>
        <a:xfrm>
          <a:off x="514350" y="98421825"/>
          <a:ext cx="7620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232</xdr:row>
      <xdr:rowOff>0</xdr:rowOff>
    </xdr:from>
    <xdr:ext cx="76200" cy="1276350"/>
    <xdr:sp>
      <xdr:nvSpPr>
        <xdr:cNvPr id="59" name="Text Box 138"/>
        <xdr:cNvSpPr txBox="1">
          <a:spLocks noChangeArrowheads="1"/>
        </xdr:cNvSpPr>
      </xdr:nvSpPr>
      <xdr:spPr>
        <a:xfrm>
          <a:off x="514350" y="98421825"/>
          <a:ext cx="7620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232</xdr:row>
      <xdr:rowOff>0</xdr:rowOff>
    </xdr:from>
    <xdr:ext cx="76200" cy="1276350"/>
    <xdr:sp>
      <xdr:nvSpPr>
        <xdr:cNvPr id="60" name="Text Box 139"/>
        <xdr:cNvSpPr txBox="1">
          <a:spLocks noChangeArrowheads="1"/>
        </xdr:cNvSpPr>
      </xdr:nvSpPr>
      <xdr:spPr>
        <a:xfrm>
          <a:off x="514350" y="98421825"/>
          <a:ext cx="7620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232</xdr:row>
      <xdr:rowOff>0</xdr:rowOff>
    </xdr:from>
    <xdr:ext cx="76200" cy="1276350"/>
    <xdr:sp>
      <xdr:nvSpPr>
        <xdr:cNvPr id="61" name="Text Box 270"/>
        <xdr:cNvSpPr txBox="1">
          <a:spLocks noChangeArrowheads="1"/>
        </xdr:cNvSpPr>
      </xdr:nvSpPr>
      <xdr:spPr>
        <a:xfrm>
          <a:off x="514350" y="98421825"/>
          <a:ext cx="7620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232</xdr:row>
      <xdr:rowOff>0</xdr:rowOff>
    </xdr:from>
    <xdr:ext cx="76200" cy="1276350"/>
    <xdr:sp>
      <xdr:nvSpPr>
        <xdr:cNvPr id="62" name="Text Box 271"/>
        <xdr:cNvSpPr txBox="1">
          <a:spLocks noChangeArrowheads="1"/>
        </xdr:cNvSpPr>
      </xdr:nvSpPr>
      <xdr:spPr>
        <a:xfrm>
          <a:off x="514350" y="98421825"/>
          <a:ext cx="7620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232</xdr:row>
      <xdr:rowOff>0</xdr:rowOff>
    </xdr:from>
    <xdr:ext cx="76200" cy="1276350"/>
    <xdr:sp>
      <xdr:nvSpPr>
        <xdr:cNvPr id="63" name="Text Box 272"/>
        <xdr:cNvSpPr txBox="1">
          <a:spLocks noChangeArrowheads="1"/>
        </xdr:cNvSpPr>
      </xdr:nvSpPr>
      <xdr:spPr>
        <a:xfrm>
          <a:off x="514350" y="98421825"/>
          <a:ext cx="7620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232</xdr:row>
      <xdr:rowOff>0</xdr:rowOff>
    </xdr:from>
    <xdr:ext cx="76200" cy="1276350"/>
    <xdr:sp>
      <xdr:nvSpPr>
        <xdr:cNvPr id="64" name="Text Box 273"/>
        <xdr:cNvSpPr txBox="1">
          <a:spLocks noChangeArrowheads="1"/>
        </xdr:cNvSpPr>
      </xdr:nvSpPr>
      <xdr:spPr>
        <a:xfrm>
          <a:off x="514350" y="98421825"/>
          <a:ext cx="7620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232</xdr:row>
      <xdr:rowOff>0</xdr:rowOff>
    </xdr:from>
    <xdr:ext cx="76200" cy="1276350"/>
    <xdr:sp>
      <xdr:nvSpPr>
        <xdr:cNvPr id="65" name="Text Box 274"/>
        <xdr:cNvSpPr txBox="1">
          <a:spLocks noChangeArrowheads="1"/>
        </xdr:cNvSpPr>
      </xdr:nvSpPr>
      <xdr:spPr>
        <a:xfrm>
          <a:off x="514350" y="98421825"/>
          <a:ext cx="7620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232</xdr:row>
      <xdr:rowOff>0</xdr:rowOff>
    </xdr:from>
    <xdr:ext cx="76200" cy="1276350"/>
    <xdr:sp>
      <xdr:nvSpPr>
        <xdr:cNvPr id="66" name="Text Box 275"/>
        <xdr:cNvSpPr txBox="1">
          <a:spLocks noChangeArrowheads="1"/>
        </xdr:cNvSpPr>
      </xdr:nvSpPr>
      <xdr:spPr>
        <a:xfrm>
          <a:off x="6829425" y="98421825"/>
          <a:ext cx="7620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232</xdr:row>
      <xdr:rowOff>0</xdr:rowOff>
    </xdr:from>
    <xdr:ext cx="76200" cy="1276350"/>
    <xdr:sp>
      <xdr:nvSpPr>
        <xdr:cNvPr id="67" name="Text Box 276"/>
        <xdr:cNvSpPr txBox="1">
          <a:spLocks noChangeArrowheads="1"/>
        </xdr:cNvSpPr>
      </xdr:nvSpPr>
      <xdr:spPr>
        <a:xfrm>
          <a:off x="514350" y="98421825"/>
          <a:ext cx="7620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232</xdr:row>
      <xdr:rowOff>0</xdr:rowOff>
    </xdr:from>
    <xdr:ext cx="76200" cy="1276350"/>
    <xdr:sp>
      <xdr:nvSpPr>
        <xdr:cNvPr id="68" name="Text Box 277"/>
        <xdr:cNvSpPr txBox="1">
          <a:spLocks noChangeArrowheads="1"/>
        </xdr:cNvSpPr>
      </xdr:nvSpPr>
      <xdr:spPr>
        <a:xfrm>
          <a:off x="514350" y="98421825"/>
          <a:ext cx="7620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337</xdr:row>
      <xdr:rowOff>0</xdr:rowOff>
    </xdr:from>
    <xdr:ext cx="76200" cy="390525"/>
    <xdr:sp>
      <xdr:nvSpPr>
        <xdr:cNvPr id="69" name="Text Box 131"/>
        <xdr:cNvSpPr txBox="1">
          <a:spLocks noChangeArrowheads="1"/>
        </xdr:cNvSpPr>
      </xdr:nvSpPr>
      <xdr:spPr>
        <a:xfrm>
          <a:off x="514350" y="137398125"/>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337</xdr:row>
      <xdr:rowOff>0</xdr:rowOff>
    </xdr:from>
    <xdr:ext cx="76200" cy="390525"/>
    <xdr:sp>
      <xdr:nvSpPr>
        <xdr:cNvPr id="70" name="Text Box 132"/>
        <xdr:cNvSpPr txBox="1">
          <a:spLocks noChangeArrowheads="1"/>
        </xdr:cNvSpPr>
      </xdr:nvSpPr>
      <xdr:spPr>
        <a:xfrm>
          <a:off x="514350" y="137398125"/>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337</xdr:row>
      <xdr:rowOff>0</xdr:rowOff>
    </xdr:from>
    <xdr:ext cx="76200" cy="390525"/>
    <xdr:sp>
      <xdr:nvSpPr>
        <xdr:cNvPr id="71" name="Text Box 133"/>
        <xdr:cNvSpPr txBox="1">
          <a:spLocks noChangeArrowheads="1"/>
        </xdr:cNvSpPr>
      </xdr:nvSpPr>
      <xdr:spPr>
        <a:xfrm>
          <a:off x="514350" y="137398125"/>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337</xdr:row>
      <xdr:rowOff>0</xdr:rowOff>
    </xdr:from>
    <xdr:ext cx="76200" cy="390525"/>
    <xdr:sp>
      <xdr:nvSpPr>
        <xdr:cNvPr id="72" name="Text Box 134"/>
        <xdr:cNvSpPr txBox="1">
          <a:spLocks noChangeArrowheads="1"/>
        </xdr:cNvSpPr>
      </xdr:nvSpPr>
      <xdr:spPr>
        <a:xfrm>
          <a:off x="514350" y="137398125"/>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337</xdr:row>
      <xdr:rowOff>0</xdr:rowOff>
    </xdr:from>
    <xdr:ext cx="76200" cy="390525"/>
    <xdr:sp>
      <xdr:nvSpPr>
        <xdr:cNvPr id="73" name="Text Box 135"/>
        <xdr:cNvSpPr txBox="1">
          <a:spLocks noChangeArrowheads="1"/>
        </xdr:cNvSpPr>
      </xdr:nvSpPr>
      <xdr:spPr>
        <a:xfrm>
          <a:off x="514350" y="137398125"/>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337</xdr:row>
      <xdr:rowOff>0</xdr:rowOff>
    </xdr:from>
    <xdr:ext cx="76200" cy="390525"/>
    <xdr:sp>
      <xdr:nvSpPr>
        <xdr:cNvPr id="74" name="Text Box 137"/>
        <xdr:cNvSpPr txBox="1">
          <a:spLocks noChangeArrowheads="1"/>
        </xdr:cNvSpPr>
      </xdr:nvSpPr>
      <xdr:spPr>
        <a:xfrm>
          <a:off x="514350" y="137398125"/>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337</xdr:row>
      <xdr:rowOff>0</xdr:rowOff>
    </xdr:from>
    <xdr:ext cx="76200" cy="390525"/>
    <xdr:sp>
      <xdr:nvSpPr>
        <xdr:cNvPr id="75" name="Text Box 138"/>
        <xdr:cNvSpPr txBox="1">
          <a:spLocks noChangeArrowheads="1"/>
        </xdr:cNvSpPr>
      </xdr:nvSpPr>
      <xdr:spPr>
        <a:xfrm>
          <a:off x="514350" y="137398125"/>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337</xdr:row>
      <xdr:rowOff>0</xdr:rowOff>
    </xdr:from>
    <xdr:ext cx="76200" cy="390525"/>
    <xdr:sp>
      <xdr:nvSpPr>
        <xdr:cNvPr id="76" name="Text Box 139"/>
        <xdr:cNvSpPr txBox="1">
          <a:spLocks noChangeArrowheads="1"/>
        </xdr:cNvSpPr>
      </xdr:nvSpPr>
      <xdr:spPr>
        <a:xfrm>
          <a:off x="514350" y="137398125"/>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337</xdr:row>
      <xdr:rowOff>0</xdr:rowOff>
    </xdr:from>
    <xdr:ext cx="76200" cy="390525"/>
    <xdr:sp>
      <xdr:nvSpPr>
        <xdr:cNvPr id="77" name="Text Box 270"/>
        <xdr:cNvSpPr txBox="1">
          <a:spLocks noChangeArrowheads="1"/>
        </xdr:cNvSpPr>
      </xdr:nvSpPr>
      <xdr:spPr>
        <a:xfrm>
          <a:off x="514350" y="137398125"/>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337</xdr:row>
      <xdr:rowOff>0</xdr:rowOff>
    </xdr:from>
    <xdr:ext cx="76200" cy="390525"/>
    <xdr:sp>
      <xdr:nvSpPr>
        <xdr:cNvPr id="78" name="Text Box 271"/>
        <xdr:cNvSpPr txBox="1">
          <a:spLocks noChangeArrowheads="1"/>
        </xdr:cNvSpPr>
      </xdr:nvSpPr>
      <xdr:spPr>
        <a:xfrm>
          <a:off x="514350" y="137398125"/>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337</xdr:row>
      <xdr:rowOff>0</xdr:rowOff>
    </xdr:from>
    <xdr:ext cx="76200" cy="390525"/>
    <xdr:sp>
      <xdr:nvSpPr>
        <xdr:cNvPr id="79" name="Text Box 272"/>
        <xdr:cNvSpPr txBox="1">
          <a:spLocks noChangeArrowheads="1"/>
        </xdr:cNvSpPr>
      </xdr:nvSpPr>
      <xdr:spPr>
        <a:xfrm>
          <a:off x="514350" y="137398125"/>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337</xdr:row>
      <xdr:rowOff>0</xdr:rowOff>
    </xdr:from>
    <xdr:ext cx="76200" cy="390525"/>
    <xdr:sp>
      <xdr:nvSpPr>
        <xdr:cNvPr id="80" name="Text Box 273"/>
        <xdr:cNvSpPr txBox="1">
          <a:spLocks noChangeArrowheads="1"/>
        </xdr:cNvSpPr>
      </xdr:nvSpPr>
      <xdr:spPr>
        <a:xfrm>
          <a:off x="514350" y="137398125"/>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337</xdr:row>
      <xdr:rowOff>0</xdr:rowOff>
    </xdr:from>
    <xdr:ext cx="76200" cy="390525"/>
    <xdr:sp>
      <xdr:nvSpPr>
        <xdr:cNvPr id="81" name="Text Box 274"/>
        <xdr:cNvSpPr txBox="1">
          <a:spLocks noChangeArrowheads="1"/>
        </xdr:cNvSpPr>
      </xdr:nvSpPr>
      <xdr:spPr>
        <a:xfrm>
          <a:off x="514350" y="137398125"/>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337</xdr:row>
      <xdr:rowOff>0</xdr:rowOff>
    </xdr:from>
    <xdr:ext cx="76200" cy="390525"/>
    <xdr:sp>
      <xdr:nvSpPr>
        <xdr:cNvPr id="82" name="Text Box 275"/>
        <xdr:cNvSpPr txBox="1">
          <a:spLocks noChangeArrowheads="1"/>
        </xdr:cNvSpPr>
      </xdr:nvSpPr>
      <xdr:spPr>
        <a:xfrm>
          <a:off x="6829425" y="137398125"/>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337</xdr:row>
      <xdr:rowOff>0</xdr:rowOff>
    </xdr:from>
    <xdr:ext cx="76200" cy="390525"/>
    <xdr:sp>
      <xdr:nvSpPr>
        <xdr:cNvPr id="83" name="Text Box 276"/>
        <xdr:cNvSpPr txBox="1">
          <a:spLocks noChangeArrowheads="1"/>
        </xdr:cNvSpPr>
      </xdr:nvSpPr>
      <xdr:spPr>
        <a:xfrm>
          <a:off x="514350" y="137398125"/>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337</xdr:row>
      <xdr:rowOff>0</xdr:rowOff>
    </xdr:from>
    <xdr:ext cx="76200" cy="390525"/>
    <xdr:sp>
      <xdr:nvSpPr>
        <xdr:cNvPr id="84" name="Text Box 277"/>
        <xdr:cNvSpPr txBox="1">
          <a:spLocks noChangeArrowheads="1"/>
        </xdr:cNvSpPr>
      </xdr:nvSpPr>
      <xdr:spPr>
        <a:xfrm>
          <a:off x="514350" y="137398125"/>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445</xdr:row>
      <xdr:rowOff>0</xdr:rowOff>
    </xdr:from>
    <xdr:ext cx="76200" cy="628650"/>
    <xdr:sp>
      <xdr:nvSpPr>
        <xdr:cNvPr id="85" name="Text Box 131"/>
        <xdr:cNvSpPr txBox="1">
          <a:spLocks noChangeArrowheads="1"/>
        </xdr:cNvSpPr>
      </xdr:nvSpPr>
      <xdr:spPr>
        <a:xfrm>
          <a:off x="514350" y="179308125"/>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445</xdr:row>
      <xdr:rowOff>0</xdr:rowOff>
    </xdr:from>
    <xdr:ext cx="76200" cy="628650"/>
    <xdr:sp>
      <xdr:nvSpPr>
        <xdr:cNvPr id="86" name="Text Box 132"/>
        <xdr:cNvSpPr txBox="1">
          <a:spLocks noChangeArrowheads="1"/>
        </xdr:cNvSpPr>
      </xdr:nvSpPr>
      <xdr:spPr>
        <a:xfrm>
          <a:off x="514350" y="179308125"/>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445</xdr:row>
      <xdr:rowOff>0</xdr:rowOff>
    </xdr:from>
    <xdr:ext cx="76200" cy="628650"/>
    <xdr:sp>
      <xdr:nvSpPr>
        <xdr:cNvPr id="87" name="Text Box 133"/>
        <xdr:cNvSpPr txBox="1">
          <a:spLocks noChangeArrowheads="1"/>
        </xdr:cNvSpPr>
      </xdr:nvSpPr>
      <xdr:spPr>
        <a:xfrm>
          <a:off x="514350" y="179308125"/>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445</xdr:row>
      <xdr:rowOff>0</xdr:rowOff>
    </xdr:from>
    <xdr:ext cx="76200" cy="628650"/>
    <xdr:sp>
      <xdr:nvSpPr>
        <xdr:cNvPr id="88" name="Text Box 134"/>
        <xdr:cNvSpPr txBox="1">
          <a:spLocks noChangeArrowheads="1"/>
        </xdr:cNvSpPr>
      </xdr:nvSpPr>
      <xdr:spPr>
        <a:xfrm>
          <a:off x="514350" y="179308125"/>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445</xdr:row>
      <xdr:rowOff>0</xdr:rowOff>
    </xdr:from>
    <xdr:ext cx="76200" cy="628650"/>
    <xdr:sp>
      <xdr:nvSpPr>
        <xdr:cNvPr id="89" name="Text Box 135"/>
        <xdr:cNvSpPr txBox="1">
          <a:spLocks noChangeArrowheads="1"/>
        </xdr:cNvSpPr>
      </xdr:nvSpPr>
      <xdr:spPr>
        <a:xfrm>
          <a:off x="514350" y="179308125"/>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445</xdr:row>
      <xdr:rowOff>0</xdr:rowOff>
    </xdr:from>
    <xdr:ext cx="76200" cy="628650"/>
    <xdr:sp>
      <xdr:nvSpPr>
        <xdr:cNvPr id="90" name="Text Box 136"/>
        <xdr:cNvSpPr txBox="1">
          <a:spLocks noChangeArrowheads="1"/>
        </xdr:cNvSpPr>
      </xdr:nvSpPr>
      <xdr:spPr>
        <a:xfrm>
          <a:off x="6829425" y="179308125"/>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445</xdr:row>
      <xdr:rowOff>0</xdr:rowOff>
    </xdr:from>
    <xdr:ext cx="76200" cy="628650"/>
    <xdr:sp>
      <xdr:nvSpPr>
        <xdr:cNvPr id="91" name="Text Box 137"/>
        <xdr:cNvSpPr txBox="1">
          <a:spLocks noChangeArrowheads="1"/>
        </xdr:cNvSpPr>
      </xdr:nvSpPr>
      <xdr:spPr>
        <a:xfrm>
          <a:off x="514350" y="179308125"/>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445</xdr:row>
      <xdr:rowOff>0</xdr:rowOff>
    </xdr:from>
    <xdr:ext cx="76200" cy="628650"/>
    <xdr:sp>
      <xdr:nvSpPr>
        <xdr:cNvPr id="92" name="Text Box 138"/>
        <xdr:cNvSpPr txBox="1">
          <a:spLocks noChangeArrowheads="1"/>
        </xdr:cNvSpPr>
      </xdr:nvSpPr>
      <xdr:spPr>
        <a:xfrm>
          <a:off x="514350" y="179308125"/>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445</xdr:row>
      <xdr:rowOff>0</xdr:rowOff>
    </xdr:from>
    <xdr:ext cx="76200" cy="628650"/>
    <xdr:sp>
      <xdr:nvSpPr>
        <xdr:cNvPr id="93" name="Text Box 139"/>
        <xdr:cNvSpPr txBox="1">
          <a:spLocks noChangeArrowheads="1"/>
        </xdr:cNvSpPr>
      </xdr:nvSpPr>
      <xdr:spPr>
        <a:xfrm>
          <a:off x="514350" y="179308125"/>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445</xdr:row>
      <xdr:rowOff>0</xdr:rowOff>
    </xdr:from>
    <xdr:ext cx="76200" cy="628650"/>
    <xdr:sp>
      <xdr:nvSpPr>
        <xdr:cNvPr id="94" name="Text Box 270"/>
        <xdr:cNvSpPr txBox="1">
          <a:spLocks noChangeArrowheads="1"/>
        </xdr:cNvSpPr>
      </xdr:nvSpPr>
      <xdr:spPr>
        <a:xfrm>
          <a:off x="514350" y="179308125"/>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445</xdr:row>
      <xdr:rowOff>0</xdr:rowOff>
    </xdr:from>
    <xdr:ext cx="76200" cy="628650"/>
    <xdr:sp>
      <xdr:nvSpPr>
        <xdr:cNvPr id="95" name="Text Box 271"/>
        <xdr:cNvSpPr txBox="1">
          <a:spLocks noChangeArrowheads="1"/>
        </xdr:cNvSpPr>
      </xdr:nvSpPr>
      <xdr:spPr>
        <a:xfrm>
          <a:off x="514350" y="179308125"/>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445</xdr:row>
      <xdr:rowOff>0</xdr:rowOff>
    </xdr:from>
    <xdr:ext cx="76200" cy="628650"/>
    <xdr:sp>
      <xdr:nvSpPr>
        <xdr:cNvPr id="96" name="Text Box 272"/>
        <xdr:cNvSpPr txBox="1">
          <a:spLocks noChangeArrowheads="1"/>
        </xdr:cNvSpPr>
      </xdr:nvSpPr>
      <xdr:spPr>
        <a:xfrm>
          <a:off x="514350" y="179308125"/>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445</xdr:row>
      <xdr:rowOff>0</xdr:rowOff>
    </xdr:from>
    <xdr:ext cx="76200" cy="628650"/>
    <xdr:sp>
      <xdr:nvSpPr>
        <xdr:cNvPr id="97" name="Text Box 273"/>
        <xdr:cNvSpPr txBox="1">
          <a:spLocks noChangeArrowheads="1"/>
        </xdr:cNvSpPr>
      </xdr:nvSpPr>
      <xdr:spPr>
        <a:xfrm>
          <a:off x="514350" y="179308125"/>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445</xdr:row>
      <xdr:rowOff>0</xdr:rowOff>
    </xdr:from>
    <xdr:ext cx="76200" cy="628650"/>
    <xdr:sp>
      <xdr:nvSpPr>
        <xdr:cNvPr id="98" name="Text Box 274"/>
        <xdr:cNvSpPr txBox="1">
          <a:spLocks noChangeArrowheads="1"/>
        </xdr:cNvSpPr>
      </xdr:nvSpPr>
      <xdr:spPr>
        <a:xfrm>
          <a:off x="514350" y="179308125"/>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445</xdr:row>
      <xdr:rowOff>0</xdr:rowOff>
    </xdr:from>
    <xdr:ext cx="76200" cy="628650"/>
    <xdr:sp>
      <xdr:nvSpPr>
        <xdr:cNvPr id="99" name="Text Box 275"/>
        <xdr:cNvSpPr txBox="1">
          <a:spLocks noChangeArrowheads="1"/>
        </xdr:cNvSpPr>
      </xdr:nvSpPr>
      <xdr:spPr>
        <a:xfrm>
          <a:off x="6829425" y="179308125"/>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445</xdr:row>
      <xdr:rowOff>0</xdr:rowOff>
    </xdr:from>
    <xdr:ext cx="76200" cy="628650"/>
    <xdr:sp>
      <xdr:nvSpPr>
        <xdr:cNvPr id="100" name="Text Box 276"/>
        <xdr:cNvSpPr txBox="1">
          <a:spLocks noChangeArrowheads="1"/>
        </xdr:cNvSpPr>
      </xdr:nvSpPr>
      <xdr:spPr>
        <a:xfrm>
          <a:off x="514350" y="179308125"/>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592</xdr:row>
      <xdr:rowOff>0</xdr:rowOff>
    </xdr:from>
    <xdr:ext cx="76200" cy="400050"/>
    <xdr:sp>
      <xdr:nvSpPr>
        <xdr:cNvPr id="101" name="Text Box 131"/>
        <xdr:cNvSpPr txBox="1">
          <a:spLocks noChangeArrowheads="1"/>
        </xdr:cNvSpPr>
      </xdr:nvSpPr>
      <xdr:spPr>
        <a:xfrm>
          <a:off x="514350" y="2426970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592</xdr:row>
      <xdr:rowOff>0</xdr:rowOff>
    </xdr:from>
    <xdr:ext cx="76200" cy="400050"/>
    <xdr:sp>
      <xdr:nvSpPr>
        <xdr:cNvPr id="102" name="Text Box 132"/>
        <xdr:cNvSpPr txBox="1">
          <a:spLocks noChangeArrowheads="1"/>
        </xdr:cNvSpPr>
      </xdr:nvSpPr>
      <xdr:spPr>
        <a:xfrm>
          <a:off x="514350" y="2426970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592</xdr:row>
      <xdr:rowOff>0</xdr:rowOff>
    </xdr:from>
    <xdr:ext cx="76200" cy="400050"/>
    <xdr:sp>
      <xdr:nvSpPr>
        <xdr:cNvPr id="103" name="Text Box 133"/>
        <xdr:cNvSpPr txBox="1">
          <a:spLocks noChangeArrowheads="1"/>
        </xdr:cNvSpPr>
      </xdr:nvSpPr>
      <xdr:spPr>
        <a:xfrm>
          <a:off x="514350" y="2426970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592</xdr:row>
      <xdr:rowOff>0</xdr:rowOff>
    </xdr:from>
    <xdr:ext cx="76200" cy="400050"/>
    <xdr:sp>
      <xdr:nvSpPr>
        <xdr:cNvPr id="104" name="Text Box 134"/>
        <xdr:cNvSpPr txBox="1">
          <a:spLocks noChangeArrowheads="1"/>
        </xdr:cNvSpPr>
      </xdr:nvSpPr>
      <xdr:spPr>
        <a:xfrm>
          <a:off x="514350" y="2426970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592</xdr:row>
      <xdr:rowOff>0</xdr:rowOff>
    </xdr:from>
    <xdr:ext cx="76200" cy="400050"/>
    <xdr:sp>
      <xdr:nvSpPr>
        <xdr:cNvPr id="105" name="Text Box 135"/>
        <xdr:cNvSpPr txBox="1">
          <a:spLocks noChangeArrowheads="1"/>
        </xdr:cNvSpPr>
      </xdr:nvSpPr>
      <xdr:spPr>
        <a:xfrm>
          <a:off x="514350" y="2426970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592</xdr:row>
      <xdr:rowOff>0</xdr:rowOff>
    </xdr:from>
    <xdr:ext cx="76200" cy="400050"/>
    <xdr:sp>
      <xdr:nvSpPr>
        <xdr:cNvPr id="106" name="Text Box 136"/>
        <xdr:cNvSpPr txBox="1">
          <a:spLocks noChangeArrowheads="1"/>
        </xdr:cNvSpPr>
      </xdr:nvSpPr>
      <xdr:spPr>
        <a:xfrm>
          <a:off x="6829425" y="2426970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592</xdr:row>
      <xdr:rowOff>0</xdr:rowOff>
    </xdr:from>
    <xdr:ext cx="76200" cy="400050"/>
    <xdr:sp>
      <xdr:nvSpPr>
        <xdr:cNvPr id="107" name="Text Box 137"/>
        <xdr:cNvSpPr txBox="1">
          <a:spLocks noChangeArrowheads="1"/>
        </xdr:cNvSpPr>
      </xdr:nvSpPr>
      <xdr:spPr>
        <a:xfrm>
          <a:off x="514350" y="2426970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592</xdr:row>
      <xdr:rowOff>0</xdr:rowOff>
    </xdr:from>
    <xdr:ext cx="76200" cy="400050"/>
    <xdr:sp>
      <xdr:nvSpPr>
        <xdr:cNvPr id="108" name="Text Box 138"/>
        <xdr:cNvSpPr txBox="1">
          <a:spLocks noChangeArrowheads="1"/>
        </xdr:cNvSpPr>
      </xdr:nvSpPr>
      <xdr:spPr>
        <a:xfrm>
          <a:off x="514350" y="2426970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592</xdr:row>
      <xdr:rowOff>0</xdr:rowOff>
    </xdr:from>
    <xdr:ext cx="76200" cy="400050"/>
    <xdr:sp>
      <xdr:nvSpPr>
        <xdr:cNvPr id="109" name="Text Box 139"/>
        <xdr:cNvSpPr txBox="1">
          <a:spLocks noChangeArrowheads="1"/>
        </xdr:cNvSpPr>
      </xdr:nvSpPr>
      <xdr:spPr>
        <a:xfrm>
          <a:off x="514350" y="2426970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592</xdr:row>
      <xdr:rowOff>0</xdr:rowOff>
    </xdr:from>
    <xdr:ext cx="76200" cy="400050"/>
    <xdr:sp>
      <xdr:nvSpPr>
        <xdr:cNvPr id="110" name="Text Box 270"/>
        <xdr:cNvSpPr txBox="1">
          <a:spLocks noChangeArrowheads="1"/>
        </xdr:cNvSpPr>
      </xdr:nvSpPr>
      <xdr:spPr>
        <a:xfrm>
          <a:off x="514350" y="2426970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592</xdr:row>
      <xdr:rowOff>0</xdr:rowOff>
    </xdr:from>
    <xdr:ext cx="76200" cy="400050"/>
    <xdr:sp>
      <xdr:nvSpPr>
        <xdr:cNvPr id="111" name="Text Box 271"/>
        <xdr:cNvSpPr txBox="1">
          <a:spLocks noChangeArrowheads="1"/>
        </xdr:cNvSpPr>
      </xdr:nvSpPr>
      <xdr:spPr>
        <a:xfrm>
          <a:off x="514350" y="2426970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592</xdr:row>
      <xdr:rowOff>0</xdr:rowOff>
    </xdr:from>
    <xdr:ext cx="76200" cy="400050"/>
    <xdr:sp>
      <xdr:nvSpPr>
        <xdr:cNvPr id="112" name="Text Box 272"/>
        <xdr:cNvSpPr txBox="1">
          <a:spLocks noChangeArrowheads="1"/>
        </xdr:cNvSpPr>
      </xdr:nvSpPr>
      <xdr:spPr>
        <a:xfrm>
          <a:off x="514350" y="2426970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592</xdr:row>
      <xdr:rowOff>0</xdr:rowOff>
    </xdr:from>
    <xdr:ext cx="76200" cy="400050"/>
    <xdr:sp>
      <xdr:nvSpPr>
        <xdr:cNvPr id="113" name="Text Box 273"/>
        <xdr:cNvSpPr txBox="1">
          <a:spLocks noChangeArrowheads="1"/>
        </xdr:cNvSpPr>
      </xdr:nvSpPr>
      <xdr:spPr>
        <a:xfrm>
          <a:off x="514350" y="2426970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592</xdr:row>
      <xdr:rowOff>0</xdr:rowOff>
    </xdr:from>
    <xdr:ext cx="76200" cy="400050"/>
    <xdr:sp>
      <xdr:nvSpPr>
        <xdr:cNvPr id="114" name="Text Box 274"/>
        <xdr:cNvSpPr txBox="1">
          <a:spLocks noChangeArrowheads="1"/>
        </xdr:cNvSpPr>
      </xdr:nvSpPr>
      <xdr:spPr>
        <a:xfrm>
          <a:off x="514350" y="2426970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592</xdr:row>
      <xdr:rowOff>0</xdr:rowOff>
    </xdr:from>
    <xdr:ext cx="76200" cy="400050"/>
    <xdr:sp>
      <xdr:nvSpPr>
        <xdr:cNvPr id="115" name="Text Box 275"/>
        <xdr:cNvSpPr txBox="1">
          <a:spLocks noChangeArrowheads="1"/>
        </xdr:cNvSpPr>
      </xdr:nvSpPr>
      <xdr:spPr>
        <a:xfrm>
          <a:off x="6829425" y="2426970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592</xdr:row>
      <xdr:rowOff>0</xdr:rowOff>
    </xdr:from>
    <xdr:ext cx="76200" cy="400050"/>
    <xdr:sp>
      <xdr:nvSpPr>
        <xdr:cNvPr id="116" name="Text Box 276"/>
        <xdr:cNvSpPr txBox="1">
          <a:spLocks noChangeArrowheads="1"/>
        </xdr:cNvSpPr>
      </xdr:nvSpPr>
      <xdr:spPr>
        <a:xfrm>
          <a:off x="514350" y="2426970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592</xdr:row>
      <xdr:rowOff>0</xdr:rowOff>
    </xdr:from>
    <xdr:ext cx="76200" cy="400050"/>
    <xdr:sp>
      <xdr:nvSpPr>
        <xdr:cNvPr id="117" name="Text Box 277"/>
        <xdr:cNvSpPr txBox="1">
          <a:spLocks noChangeArrowheads="1"/>
        </xdr:cNvSpPr>
      </xdr:nvSpPr>
      <xdr:spPr>
        <a:xfrm>
          <a:off x="514350" y="2426970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321</xdr:row>
      <xdr:rowOff>0</xdr:rowOff>
    </xdr:from>
    <xdr:ext cx="76200" cy="857250"/>
    <xdr:sp>
      <xdr:nvSpPr>
        <xdr:cNvPr id="118" name="Text Box 131"/>
        <xdr:cNvSpPr txBox="1">
          <a:spLocks noChangeArrowheads="1"/>
        </xdr:cNvSpPr>
      </xdr:nvSpPr>
      <xdr:spPr>
        <a:xfrm>
          <a:off x="514350" y="131949825"/>
          <a:ext cx="76200" cy="857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321</xdr:row>
      <xdr:rowOff>0</xdr:rowOff>
    </xdr:from>
    <xdr:ext cx="76200" cy="857250"/>
    <xdr:sp>
      <xdr:nvSpPr>
        <xdr:cNvPr id="119" name="Text Box 132"/>
        <xdr:cNvSpPr txBox="1">
          <a:spLocks noChangeArrowheads="1"/>
        </xdr:cNvSpPr>
      </xdr:nvSpPr>
      <xdr:spPr>
        <a:xfrm>
          <a:off x="514350" y="131949825"/>
          <a:ext cx="76200" cy="857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321</xdr:row>
      <xdr:rowOff>0</xdr:rowOff>
    </xdr:from>
    <xdr:ext cx="76200" cy="857250"/>
    <xdr:sp>
      <xdr:nvSpPr>
        <xdr:cNvPr id="120" name="Text Box 133"/>
        <xdr:cNvSpPr txBox="1">
          <a:spLocks noChangeArrowheads="1"/>
        </xdr:cNvSpPr>
      </xdr:nvSpPr>
      <xdr:spPr>
        <a:xfrm>
          <a:off x="514350" y="131949825"/>
          <a:ext cx="76200" cy="857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321</xdr:row>
      <xdr:rowOff>0</xdr:rowOff>
    </xdr:from>
    <xdr:ext cx="76200" cy="857250"/>
    <xdr:sp>
      <xdr:nvSpPr>
        <xdr:cNvPr id="121" name="Text Box 134"/>
        <xdr:cNvSpPr txBox="1">
          <a:spLocks noChangeArrowheads="1"/>
        </xdr:cNvSpPr>
      </xdr:nvSpPr>
      <xdr:spPr>
        <a:xfrm>
          <a:off x="514350" y="131949825"/>
          <a:ext cx="76200" cy="857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321</xdr:row>
      <xdr:rowOff>0</xdr:rowOff>
    </xdr:from>
    <xdr:ext cx="76200" cy="857250"/>
    <xdr:sp>
      <xdr:nvSpPr>
        <xdr:cNvPr id="122" name="Text Box 135"/>
        <xdr:cNvSpPr txBox="1">
          <a:spLocks noChangeArrowheads="1"/>
        </xdr:cNvSpPr>
      </xdr:nvSpPr>
      <xdr:spPr>
        <a:xfrm>
          <a:off x="514350" y="131949825"/>
          <a:ext cx="76200" cy="857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321</xdr:row>
      <xdr:rowOff>0</xdr:rowOff>
    </xdr:from>
    <xdr:ext cx="76200" cy="857250"/>
    <xdr:sp>
      <xdr:nvSpPr>
        <xdr:cNvPr id="123" name="Text Box 136"/>
        <xdr:cNvSpPr txBox="1">
          <a:spLocks noChangeArrowheads="1"/>
        </xdr:cNvSpPr>
      </xdr:nvSpPr>
      <xdr:spPr>
        <a:xfrm>
          <a:off x="6829425" y="131949825"/>
          <a:ext cx="76200" cy="857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321</xdr:row>
      <xdr:rowOff>0</xdr:rowOff>
    </xdr:from>
    <xdr:ext cx="76200" cy="857250"/>
    <xdr:sp>
      <xdr:nvSpPr>
        <xdr:cNvPr id="124" name="Text Box 137"/>
        <xdr:cNvSpPr txBox="1">
          <a:spLocks noChangeArrowheads="1"/>
        </xdr:cNvSpPr>
      </xdr:nvSpPr>
      <xdr:spPr>
        <a:xfrm>
          <a:off x="514350" y="131949825"/>
          <a:ext cx="76200" cy="857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321</xdr:row>
      <xdr:rowOff>0</xdr:rowOff>
    </xdr:from>
    <xdr:ext cx="76200" cy="857250"/>
    <xdr:sp>
      <xdr:nvSpPr>
        <xdr:cNvPr id="125" name="Text Box 138"/>
        <xdr:cNvSpPr txBox="1">
          <a:spLocks noChangeArrowheads="1"/>
        </xdr:cNvSpPr>
      </xdr:nvSpPr>
      <xdr:spPr>
        <a:xfrm>
          <a:off x="514350" y="131949825"/>
          <a:ext cx="76200" cy="857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321</xdr:row>
      <xdr:rowOff>0</xdr:rowOff>
    </xdr:from>
    <xdr:ext cx="76200" cy="857250"/>
    <xdr:sp>
      <xdr:nvSpPr>
        <xdr:cNvPr id="126" name="Text Box 139"/>
        <xdr:cNvSpPr txBox="1">
          <a:spLocks noChangeArrowheads="1"/>
        </xdr:cNvSpPr>
      </xdr:nvSpPr>
      <xdr:spPr>
        <a:xfrm>
          <a:off x="514350" y="131949825"/>
          <a:ext cx="76200" cy="857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321</xdr:row>
      <xdr:rowOff>0</xdr:rowOff>
    </xdr:from>
    <xdr:ext cx="76200" cy="857250"/>
    <xdr:sp>
      <xdr:nvSpPr>
        <xdr:cNvPr id="127" name="Text Box 270"/>
        <xdr:cNvSpPr txBox="1">
          <a:spLocks noChangeArrowheads="1"/>
        </xdr:cNvSpPr>
      </xdr:nvSpPr>
      <xdr:spPr>
        <a:xfrm>
          <a:off x="514350" y="131949825"/>
          <a:ext cx="76200" cy="857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321</xdr:row>
      <xdr:rowOff>0</xdr:rowOff>
    </xdr:from>
    <xdr:ext cx="76200" cy="857250"/>
    <xdr:sp>
      <xdr:nvSpPr>
        <xdr:cNvPr id="128" name="Text Box 271"/>
        <xdr:cNvSpPr txBox="1">
          <a:spLocks noChangeArrowheads="1"/>
        </xdr:cNvSpPr>
      </xdr:nvSpPr>
      <xdr:spPr>
        <a:xfrm>
          <a:off x="514350" y="131949825"/>
          <a:ext cx="76200" cy="857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321</xdr:row>
      <xdr:rowOff>0</xdr:rowOff>
    </xdr:from>
    <xdr:ext cx="76200" cy="857250"/>
    <xdr:sp>
      <xdr:nvSpPr>
        <xdr:cNvPr id="129" name="Text Box 272"/>
        <xdr:cNvSpPr txBox="1">
          <a:spLocks noChangeArrowheads="1"/>
        </xdr:cNvSpPr>
      </xdr:nvSpPr>
      <xdr:spPr>
        <a:xfrm>
          <a:off x="514350" y="131949825"/>
          <a:ext cx="76200" cy="857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321</xdr:row>
      <xdr:rowOff>0</xdr:rowOff>
    </xdr:from>
    <xdr:ext cx="76200" cy="857250"/>
    <xdr:sp>
      <xdr:nvSpPr>
        <xdr:cNvPr id="130" name="Text Box 273"/>
        <xdr:cNvSpPr txBox="1">
          <a:spLocks noChangeArrowheads="1"/>
        </xdr:cNvSpPr>
      </xdr:nvSpPr>
      <xdr:spPr>
        <a:xfrm>
          <a:off x="514350" y="131949825"/>
          <a:ext cx="76200" cy="857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321</xdr:row>
      <xdr:rowOff>0</xdr:rowOff>
    </xdr:from>
    <xdr:ext cx="76200" cy="857250"/>
    <xdr:sp>
      <xdr:nvSpPr>
        <xdr:cNvPr id="131" name="Text Box 274"/>
        <xdr:cNvSpPr txBox="1">
          <a:spLocks noChangeArrowheads="1"/>
        </xdr:cNvSpPr>
      </xdr:nvSpPr>
      <xdr:spPr>
        <a:xfrm>
          <a:off x="514350" y="131949825"/>
          <a:ext cx="76200" cy="857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321</xdr:row>
      <xdr:rowOff>0</xdr:rowOff>
    </xdr:from>
    <xdr:ext cx="76200" cy="857250"/>
    <xdr:sp>
      <xdr:nvSpPr>
        <xdr:cNvPr id="132" name="Text Box 275"/>
        <xdr:cNvSpPr txBox="1">
          <a:spLocks noChangeArrowheads="1"/>
        </xdr:cNvSpPr>
      </xdr:nvSpPr>
      <xdr:spPr>
        <a:xfrm>
          <a:off x="6829425" y="131949825"/>
          <a:ext cx="76200" cy="857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321</xdr:row>
      <xdr:rowOff>0</xdr:rowOff>
    </xdr:from>
    <xdr:ext cx="76200" cy="857250"/>
    <xdr:sp>
      <xdr:nvSpPr>
        <xdr:cNvPr id="133" name="Text Box 276"/>
        <xdr:cNvSpPr txBox="1">
          <a:spLocks noChangeArrowheads="1"/>
        </xdr:cNvSpPr>
      </xdr:nvSpPr>
      <xdr:spPr>
        <a:xfrm>
          <a:off x="514350" y="131949825"/>
          <a:ext cx="76200" cy="857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321</xdr:row>
      <xdr:rowOff>0</xdr:rowOff>
    </xdr:from>
    <xdr:ext cx="76200" cy="857250"/>
    <xdr:sp>
      <xdr:nvSpPr>
        <xdr:cNvPr id="134" name="Text Box 277"/>
        <xdr:cNvSpPr txBox="1">
          <a:spLocks noChangeArrowheads="1"/>
        </xdr:cNvSpPr>
      </xdr:nvSpPr>
      <xdr:spPr>
        <a:xfrm>
          <a:off x="514350" y="131949825"/>
          <a:ext cx="76200" cy="857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335</xdr:row>
      <xdr:rowOff>0</xdr:rowOff>
    </xdr:from>
    <xdr:ext cx="76200" cy="438150"/>
    <xdr:sp>
      <xdr:nvSpPr>
        <xdr:cNvPr id="135" name="Text Box 131"/>
        <xdr:cNvSpPr txBox="1">
          <a:spLocks noChangeArrowheads="1"/>
        </xdr:cNvSpPr>
      </xdr:nvSpPr>
      <xdr:spPr>
        <a:xfrm>
          <a:off x="514350" y="13697902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335</xdr:row>
      <xdr:rowOff>0</xdr:rowOff>
    </xdr:from>
    <xdr:ext cx="76200" cy="438150"/>
    <xdr:sp>
      <xdr:nvSpPr>
        <xdr:cNvPr id="136" name="Text Box 132"/>
        <xdr:cNvSpPr txBox="1">
          <a:spLocks noChangeArrowheads="1"/>
        </xdr:cNvSpPr>
      </xdr:nvSpPr>
      <xdr:spPr>
        <a:xfrm>
          <a:off x="514350" y="13697902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335</xdr:row>
      <xdr:rowOff>0</xdr:rowOff>
    </xdr:from>
    <xdr:ext cx="76200" cy="438150"/>
    <xdr:sp>
      <xdr:nvSpPr>
        <xdr:cNvPr id="137" name="Text Box 133"/>
        <xdr:cNvSpPr txBox="1">
          <a:spLocks noChangeArrowheads="1"/>
        </xdr:cNvSpPr>
      </xdr:nvSpPr>
      <xdr:spPr>
        <a:xfrm>
          <a:off x="514350" y="13697902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335</xdr:row>
      <xdr:rowOff>0</xdr:rowOff>
    </xdr:from>
    <xdr:ext cx="76200" cy="438150"/>
    <xdr:sp>
      <xdr:nvSpPr>
        <xdr:cNvPr id="138" name="Text Box 134"/>
        <xdr:cNvSpPr txBox="1">
          <a:spLocks noChangeArrowheads="1"/>
        </xdr:cNvSpPr>
      </xdr:nvSpPr>
      <xdr:spPr>
        <a:xfrm>
          <a:off x="514350" y="13697902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335</xdr:row>
      <xdr:rowOff>0</xdr:rowOff>
    </xdr:from>
    <xdr:ext cx="76200" cy="438150"/>
    <xdr:sp>
      <xdr:nvSpPr>
        <xdr:cNvPr id="139" name="Text Box 135"/>
        <xdr:cNvSpPr txBox="1">
          <a:spLocks noChangeArrowheads="1"/>
        </xdr:cNvSpPr>
      </xdr:nvSpPr>
      <xdr:spPr>
        <a:xfrm>
          <a:off x="514350" y="13697902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335</xdr:row>
      <xdr:rowOff>0</xdr:rowOff>
    </xdr:from>
    <xdr:ext cx="76200" cy="438150"/>
    <xdr:sp>
      <xdr:nvSpPr>
        <xdr:cNvPr id="140" name="Text Box 136"/>
        <xdr:cNvSpPr txBox="1">
          <a:spLocks noChangeArrowheads="1"/>
        </xdr:cNvSpPr>
      </xdr:nvSpPr>
      <xdr:spPr>
        <a:xfrm>
          <a:off x="6829425" y="13697902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335</xdr:row>
      <xdr:rowOff>0</xdr:rowOff>
    </xdr:from>
    <xdr:ext cx="76200" cy="438150"/>
    <xdr:sp>
      <xdr:nvSpPr>
        <xdr:cNvPr id="141" name="Text Box 137"/>
        <xdr:cNvSpPr txBox="1">
          <a:spLocks noChangeArrowheads="1"/>
        </xdr:cNvSpPr>
      </xdr:nvSpPr>
      <xdr:spPr>
        <a:xfrm>
          <a:off x="514350" y="13697902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335</xdr:row>
      <xdr:rowOff>0</xdr:rowOff>
    </xdr:from>
    <xdr:ext cx="76200" cy="438150"/>
    <xdr:sp>
      <xdr:nvSpPr>
        <xdr:cNvPr id="142" name="Text Box 138"/>
        <xdr:cNvSpPr txBox="1">
          <a:spLocks noChangeArrowheads="1"/>
        </xdr:cNvSpPr>
      </xdr:nvSpPr>
      <xdr:spPr>
        <a:xfrm>
          <a:off x="514350" y="13697902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335</xdr:row>
      <xdr:rowOff>0</xdr:rowOff>
    </xdr:from>
    <xdr:ext cx="76200" cy="438150"/>
    <xdr:sp>
      <xdr:nvSpPr>
        <xdr:cNvPr id="143" name="Text Box 139"/>
        <xdr:cNvSpPr txBox="1">
          <a:spLocks noChangeArrowheads="1"/>
        </xdr:cNvSpPr>
      </xdr:nvSpPr>
      <xdr:spPr>
        <a:xfrm>
          <a:off x="514350" y="13697902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335</xdr:row>
      <xdr:rowOff>0</xdr:rowOff>
    </xdr:from>
    <xdr:ext cx="76200" cy="438150"/>
    <xdr:sp>
      <xdr:nvSpPr>
        <xdr:cNvPr id="144" name="Text Box 270"/>
        <xdr:cNvSpPr txBox="1">
          <a:spLocks noChangeArrowheads="1"/>
        </xdr:cNvSpPr>
      </xdr:nvSpPr>
      <xdr:spPr>
        <a:xfrm>
          <a:off x="514350" y="13697902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335</xdr:row>
      <xdr:rowOff>0</xdr:rowOff>
    </xdr:from>
    <xdr:ext cx="76200" cy="438150"/>
    <xdr:sp>
      <xdr:nvSpPr>
        <xdr:cNvPr id="145" name="Text Box 271"/>
        <xdr:cNvSpPr txBox="1">
          <a:spLocks noChangeArrowheads="1"/>
        </xdr:cNvSpPr>
      </xdr:nvSpPr>
      <xdr:spPr>
        <a:xfrm>
          <a:off x="514350" y="13697902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335</xdr:row>
      <xdr:rowOff>0</xdr:rowOff>
    </xdr:from>
    <xdr:ext cx="76200" cy="438150"/>
    <xdr:sp>
      <xdr:nvSpPr>
        <xdr:cNvPr id="146" name="Text Box 272"/>
        <xdr:cNvSpPr txBox="1">
          <a:spLocks noChangeArrowheads="1"/>
        </xdr:cNvSpPr>
      </xdr:nvSpPr>
      <xdr:spPr>
        <a:xfrm>
          <a:off x="514350" y="13697902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335</xdr:row>
      <xdr:rowOff>0</xdr:rowOff>
    </xdr:from>
    <xdr:ext cx="76200" cy="438150"/>
    <xdr:sp>
      <xdr:nvSpPr>
        <xdr:cNvPr id="147" name="Text Box 273"/>
        <xdr:cNvSpPr txBox="1">
          <a:spLocks noChangeArrowheads="1"/>
        </xdr:cNvSpPr>
      </xdr:nvSpPr>
      <xdr:spPr>
        <a:xfrm>
          <a:off x="514350" y="13697902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335</xdr:row>
      <xdr:rowOff>0</xdr:rowOff>
    </xdr:from>
    <xdr:ext cx="76200" cy="438150"/>
    <xdr:sp>
      <xdr:nvSpPr>
        <xdr:cNvPr id="148" name="Text Box 274"/>
        <xdr:cNvSpPr txBox="1">
          <a:spLocks noChangeArrowheads="1"/>
        </xdr:cNvSpPr>
      </xdr:nvSpPr>
      <xdr:spPr>
        <a:xfrm>
          <a:off x="514350" y="13697902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335</xdr:row>
      <xdr:rowOff>0</xdr:rowOff>
    </xdr:from>
    <xdr:ext cx="76200" cy="438150"/>
    <xdr:sp>
      <xdr:nvSpPr>
        <xdr:cNvPr id="149" name="Text Box 275"/>
        <xdr:cNvSpPr txBox="1">
          <a:spLocks noChangeArrowheads="1"/>
        </xdr:cNvSpPr>
      </xdr:nvSpPr>
      <xdr:spPr>
        <a:xfrm>
          <a:off x="6829425" y="13697902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335</xdr:row>
      <xdr:rowOff>0</xdr:rowOff>
    </xdr:from>
    <xdr:ext cx="76200" cy="438150"/>
    <xdr:sp>
      <xdr:nvSpPr>
        <xdr:cNvPr id="150" name="Text Box 276"/>
        <xdr:cNvSpPr txBox="1">
          <a:spLocks noChangeArrowheads="1"/>
        </xdr:cNvSpPr>
      </xdr:nvSpPr>
      <xdr:spPr>
        <a:xfrm>
          <a:off x="514350" y="13697902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335</xdr:row>
      <xdr:rowOff>0</xdr:rowOff>
    </xdr:from>
    <xdr:ext cx="76200" cy="438150"/>
    <xdr:sp>
      <xdr:nvSpPr>
        <xdr:cNvPr id="151" name="Text Box 277"/>
        <xdr:cNvSpPr txBox="1">
          <a:spLocks noChangeArrowheads="1"/>
        </xdr:cNvSpPr>
      </xdr:nvSpPr>
      <xdr:spPr>
        <a:xfrm>
          <a:off x="514350" y="13697902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557</xdr:row>
      <xdr:rowOff>0</xdr:rowOff>
    </xdr:from>
    <xdr:ext cx="76200" cy="419100"/>
    <xdr:sp>
      <xdr:nvSpPr>
        <xdr:cNvPr id="152" name="Text Box 131"/>
        <xdr:cNvSpPr txBox="1">
          <a:spLocks noChangeArrowheads="1"/>
        </xdr:cNvSpPr>
      </xdr:nvSpPr>
      <xdr:spPr>
        <a:xfrm>
          <a:off x="514350" y="23148607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557</xdr:row>
      <xdr:rowOff>0</xdr:rowOff>
    </xdr:from>
    <xdr:ext cx="76200" cy="419100"/>
    <xdr:sp>
      <xdr:nvSpPr>
        <xdr:cNvPr id="153" name="Text Box 132"/>
        <xdr:cNvSpPr txBox="1">
          <a:spLocks noChangeArrowheads="1"/>
        </xdr:cNvSpPr>
      </xdr:nvSpPr>
      <xdr:spPr>
        <a:xfrm>
          <a:off x="514350" y="23148607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557</xdr:row>
      <xdr:rowOff>0</xdr:rowOff>
    </xdr:from>
    <xdr:ext cx="76200" cy="419100"/>
    <xdr:sp>
      <xdr:nvSpPr>
        <xdr:cNvPr id="154" name="Text Box 133"/>
        <xdr:cNvSpPr txBox="1">
          <a:spLocks noChangeArrowheads="1"/>
        </xdr:cNvSpPr>
      </xdr:nvSpPr>
      <xdr:spPr>
        <a:xfrm>
          <a:off x="514350" y="23148607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557</xdr:row>
      <xdr:rowOff>0</xdr:rowOff>
    </xdr:from>
    <xdr:ext cx="76200" cy="419100"/>
    <xdr:sp>
      <xdr:nvSpPr>
        <xdr:cNvPr id="155" name="Text Box 134"/>
        <xdr:cNvSpPr txBox="1">
          <a:spLocks noChangeArrowheads="1"/>
        </xdr:cNvSpPr>
      </xdr:nvSpPr>
      <xdr:spPr>
        <a:xfrm>
          <a:off x="514350" y="23148607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557</xdr:row>
      <xdr:rowOff>0</xdr:rowOff>
    </xdr:from>
    <xdr:ext cx="76200" cy="419100"/>
    <xdr:sp>
      <xdr:nvSpPr>
        <xdr:cNvPr id="156" name="Text Box 135"/>
        <xdr:cNvSpPr txBox="1">
          <a:spLocks noChangeArrowheads="1"/>
        </xdr:cNvSpPr>
      </xdr:nvSpPr>
      <xdr:spPr>
        <a:xfrm>
          <a:off x="514350" y="23148607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557</xdr:row>
      <xdr:rowOff>0</xdr:rowOff>
    </xdr:from>
    <xdr:ext cx="76200" cy="419100"/>
    <xdr:sp>
      <xdr:nvSpPr>
        <xdr:cNvPr id="157" name="Text Box 136"/>
        <xdr:cNvSpPr txBox="1">
          <a:spLocks noChangeArrowheads="1"/>
        </xdr:cNvSpPr>
      </xdr:nvSpPr>
      <xdr:spPr>
        <a:xfrm>
          <a:off x="6829425" y="23148607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557</xdr:row>
      <xdr:rowOff>0</xdr:rowOff>
    </xdr:from>
    <xdr:ext cx="76200" cy="419100"/>
    <xdr:sp>
      <xdr:nvSpPr>
        <xdr:cNvPr id="158" name="Text Box 137"/>
        <xdr:cNvSpPr txBox="1">
          <a:spLocks noChangeArrowheads="1"/>
        </xdr:cNvSpPr>
      </xdr:nvSpPr>
      <xdr:spPr>
        <a:xfrm>
          <a:off x="514350" y="23148607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557</xdr:row>
      <xdr:rowOff>0</xdr:rowOff>
    </xdr:from>
    <xdr:ext cx="76200" cy="419100"/>
    <xdr:sp>
      <xdr:nvSpPr>
        <xdr:cNvPr id="159" name="Text Box 138"/>
        <xdr:cNvSpPr txBox="1">
          <a:spLocks noChangeArrowheads="1"/>
        </xdr:cNvSpPr>
      </xdr:nvSpPr>
      <xdr:spPr>
        <a:xfrm>
          <a:off x="514350" y="23148607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557</xdr:row>
      <xdr:rowOff>0</xdr:rowOff>
    </xdr:from>
    <xdr:ext cx="76200" cy="419100"/>
    <xdr:sp>
      <xdr:nvSpPr>
        <xdr:cNvPr id="160" name="Text Box 139"/>
        <xdr:cNvSpPr txBox="1">
          <a:spLocks noChangeArrowheads="1"/>
        </xdr:cNvSpPr>
      </xdr:nvSpPr>
      <xdr:spPr>
        <a:xfrm>
          <a:off x="514350" y="23148607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557</xdr:row>
      <xdr:rowOff>0</xdr:rowOff>
    </xdr:from>
    <xdr:ext cx="76200" cy="419100"/>
    <xdr:sp>
      <xdr:nvSpPr>
        <xdr:cNvPr id="161" name="Text Box 270"/>
        <xdr:cNvSpPr txBox="1">
          <a:spLocks noChangeArrowheads="1"/>
        </xdr:cNvSpPr>
      </xdr:nvSpPr>
      <xdr:spPr>
        <a:xfrm>
          <a:off x="514350" y="23148607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557</xdr:row>
      <xdr:rowOff>0</xdr:rowOff>
    </xdr:from>
    <xdr:ext cx="76200" cy="419100"/>
    <xdr:sp>
      <xdr:nvSpPr>
        <xdr:cNvPr id="162" name="Text Box 271"/>
        <xdr:cNvSpPr txBox="1">
          <a:spLocks noChangeArrowheads="1"/>
        </xdr:cNvSpPr>
      </xdr:nvSpPr>
      <xdr:spPr>
        <a:xfrm>
          <a:off x="514350" y="23148607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557</xdr:row>
      <xdr:rowOff>0</xdr:rowOff>
    </xdr:from>
    <xdr:ext cx="76200" cy="419100"/>
    <xdr:sp>
      <xdr:nvSpPr>
        <xdr:cNvPr id="163" name="Text Box 272"/>
        <xdr:cNvSpPr txBox="1">
          <a:spLocks noChangeArrowheads="1"/>
        </xdr:cNvSpPr>
      </xdr:nvSpPr>
      <xdr:spPr>
        <a:xfrm>
          <a:off x="514350" y="23148607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557</xdr:row>
      <xdr:rowOff>0</xdr:rowOff>
    </xdr:from>
    <xdr:ext cx="76200" cy="419100"/>
    <xdr:sp>
      <xdr:nvSpPr>
        <xdr:cNvPr id="164" name="Text Box 273"/>
        <xdr:cNvSpPr txBox="1">
          <a:spLocks noChangeArrowheads="1"/>
        </xdr:cNvSpPr>
      </xdr:nvSpPr>
      <xdr:spPr>
        <a:xfrm>
          <a:off x="514350" y="23148607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557</xdr:row>
      <xdr:rowOff>0</xdr:rowOff>
    </xdr:from>
    <xdr:ext cx="76200" cy="419100"/>
    <xdr:sp>
      <xdr:nvSpPr>
        <xdr:cNvPr id="165" name="Text Box 274"/>
        <xdr:cNvSpPr txBox="1">
          <a:spLocks noChangeArrowheads="1"/>
        </xdr:cNvSpPr>
      </xdr:nvSpPr>
      <xdr:spPr>
        <a:xfrm>
          <a:off x="514350" y="23148607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557</xdr:row>
      <xdr:rowOff>0</xdr:rowOff>
    </xdr:from>
    <xdr:ext cx="76200" cy="419100"/>
    <xdr:sp>
      <xdr:nvSpPr>
        <xdr:cNvPr id="166" name="Text Box 275"/>
        <xdr:cNvSpPr txBox="1">
          <a:spLocks noChangeArrowheads="1"/>
        </xdr:cNvSpPr>
      </xdr:nvSpPr>
      <xdr:spPr>
        <a:xfrm>
          <a:off x="6829425" y="23148607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557</xdr:row>
      <xdr:rowOff>0</xdr:rowOff>
    </xdr:from>
    <xdr:ext cx="76200" cy="419100"/>
    <xdr:sp>
      <xdr:nvSpPr>
        <xdr:cNvPr id="167" name="Text Box 276"/>
        <xdr:cNvSpPr txBox="1">
          <a:spLocks noChangeArrowheads="1"/>
        </xdr:cNvSpPr>
      </xdr:nvSpPr>
      <xdr:spPr>
        <a:xfrm>
          <a:off x="514350" y="23148607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567</xdr:row>
      <xdr:rowOff>0</xdr:rowOff>
    </xdr:from>
    <xdr:ext cx="76200" cy="419100"/>
    <xdr:sp>
      <xdr:nvSpPr>
        <xdr:cNvPr id="168" name="Text Box 131"/>
        <xdr:cNvSpPr txBox="1">
          <a:spLocks noChangeArrowheads="1"/>
        </xdr:cNvSpPr>
      </xdr:nvSpPr>
      <xdr:spPr>
        <a:xfrm>
          <a:off x="514350" y="23525797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567</xdr:row>
      <xdr:rowOff>0</xdr:rowOff>
    </xdr:from>
    <xdr:ext cx="76200" cy="419100"/>
    <xdr:sp>
      <xdr:nvSpPr>
        <xdr:cNvPr id="169" name="Text Box 132"/>
        <xdr:cNvSpPr txBox="1">
          <a:spLocks noChangeArrowheads="1"/>
        </xdr:cNvSpPr>
      </xdr:nvSpPr>
      <xdr:spPr>
        <a:xfrm>
          <a:off x="514350" y="23525797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567</xdr:row>
      <xdr:rowOff>0</xdr:rowOff>
    </xdr:from>
    <xdr:ext cx="76200" cy="419100"/>
    <xdr:sp>
      <xdr:nvSpPr>
        <xdr:cNvPr id="170" name="Text Box 133"/>
        <xdr:cNvSpPr txBox="1">
          <a:spLocks noChangeArrowheads="1"/>
        </xdr:cNvSpPr>
      </xdr:nvSpPr>
      <xdr:spPr>
        <a:xfrm>
          <a:off x="514350" y="23525797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567</xdr:row>
      <xdr:rowOff>0</xdr:rowOff>
    </xdr:from>
    <xdr:ext cx="76200" cy="419100"/>
    <xdr:sp>
      <xdr:nvSpPr>
        <xdr:cNvPr id="171" name="Text Box 134"/>
        <xdr:cNvSpPr txBox="1">
          <a:spLocks noChangeArrowheads="1"/>
        </xdr:cNvSpPr>
      </xdr:nvSpPr>
      <xdr:spPr>
        <a:xfrm>
          <a:off x="514350" y="23525797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567</xdr:row>
      <xdr:rowOff>0</xdr:rowOff>
    </xdr:from>
    <xdr:ext cx="76200" cy="419100"/>
    <xdr:sp>
      <xdr:nvSpPr>
        <xdr:cNvPr id="172" name="Text Box 135"/>
        <xdr:cNvSpPr txBox="1">
          <a:spLocks noChangeArrowheads="1"/>
        </xdr:cNvSpPr>
      </xdr:nvSpPr>
      <xdr:spPr>
        <a:xfrm>
          <a:off x="514350" y="23525797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567</xdr:row>
      <xdr:rowOff>0</xdr:rowOff>
    </xdr:from>
    <xdr:ext cx="76200" cy="419100"/>
    <xdr:sp>
      <xdr:nvSpPr>
        <xdr:cNvPr id="173" name="Text Box 136"/>
        <xdr:cNvSpPr txBox="1">
          <a:spLocks noChangeArrowheads="1"/>
        </xdr:cNvSpPr>
      </xdr:nvSpPr>
      <xdr:spPr>
        <a:xfrm>
          <a:off x="6829425" y="23525797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567</xdr:row>
      <xdr:rowOff>0</xdr:rowOff>
    </xdr:from>
    <xdr:ext cx="76200" cy="419100"/>
    <xdr:sp>
      <xdr:nvSpPr>
        <xdr:cNvPr id="174" name="Text Box 137"/>
        <xdr:cNvSpPr txBox="1">
          <a:spLocks noChangeArrowheads="1"/>
        </xdr:cNvSpPr>
      </xdr:nvSpPr>
      <xdr:spPr>
        <a:xfrm>
          <a:off x="514350" y="23525797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567</xdr:row>
      <xdr:rowOff>0</xdr:rowOff>
    </xdr:from>
    <xdr:ext cx="76200" cy="419100"/>
    <xdr:sp>
      <xdr:nvSpPr>
        <xdr:cNvPr id="175" name="Text Box 138"/>
        <xdr:cNvSpPr txBox="1">
          <a:spLocks noChangeArrowheads="1"/>
        </xdr:cNvSpPr>
      </xdr:nvSpPr>
      <xdr:spPr>
        <a:xfrm>
          <a:off x="514350" y="23525797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567</xdr:row>
      <xdr:rowOff>0</xdr:rowOff>
    </xdr:from>
    <xdr:ext cx="76200" cy="419100"/>
    <xdr:sp>
      <xdr:nvSpPr>
        <xdr:cNvPr id="176" name="Text Box 139"/>
        <xdr:cNvSpPr txBox="1">
          <a:spLocks noChangeArrowheads="1"/>
        </xdr:cNvSpPr>
      </xdr:nvSpPr>
      <xdr:spPr>
        <a:xfrm>
          <a:off x="514350" y="23525797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567</xdr:row>
      <xdr:rowOff>0</xdr:rowOff>
    </xdr:from>
    <xdr:ext cx="76200" cy="419100"/>
    <xdr:sp>
      <xdr:nvSpPr>
        <xdr:cNvPr id="177" name="Text Box 270"/>
        <xdr:cNvSpPr txBox="1">
          <a:spLocks noChangeArrowheads="1"/>
        </xdr:cNvSpPr>
      </xdr:nvSpPr>
      <xdr:spPr>
        <a:xfrm>
          <a:off x="514350" y="23525797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567</xdr:row>
      <xdr:rowOff>0</xdr:rowOff>
    </xdr:from>
    <xdr:ext cx="76200" cy="419100"/>
    <xdr:sp>
      <xdr:nvSpPr>
        <xdr:cNvPr id="178" name="Text Box 271"/>
        <xdr:cNvSpPr txBox="1">
          <a:spLocks noChangeArrowheads="1"/>
        </xdr:cNvSpPr>
      </xdr:nvSpPr>
      <xdr:spPr>
        <a:xfrm>
          <a:off x="514350" y="23525797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567</xdr:row>
      <xdr:rowOff>0</xdr:rowOff>
    </xdr:from>
    <xdr:ext cx="76200" cy="419100"/>
    <xdr:sp>
      <xdr:nvSpPr>
        <xdr:cNvPr id="179" name="Text Box 272"/>
        <xdr:cNvSpPr txBox="1">
          <a:spLocks noChangeArrowheads="1"/>
        </xdr:cNvSpPr>
      </xdr:nvSpPr>
      <xdr:spPr>
        <a:xfrm>
          <a:off x="514350" y="23525797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567</xdr:row>
      <xdr:rowOff>0</xdr:rowOff>
    </xdr:from>
    <xdr:ext cx="76200" cy="419100"/>
    <xdr:sp>
      <xdr:nvSpPr>
        <xdr:cNvPr id="180" name="Text Box 273"/>
        <xdr:cNvSpPr txBox="1">
          <a:spLocks noChangeArrowheads="1"/>
        </xdr:cNvSpPr>
      </xdr:nvSpPr>
      <xdr:spPr>
        <a:xfrm>
          <a:off x="514350" y="23525797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567</xdr:row>
      <xdr:rowOff>0</xdr:rowOff>
    </xdr:from>
    <xdr:ext cx="76200" cy="419100"/>
    <xdr:sp>
      <xdr:nvSpPr>
        <xdr:cNvPr id="181" name="Text Box 274"/>
        <xdr:cNvSpPr txBox="1">
          <a:spLocks noChangeArrowheads="1"/>
        </xdr:cNvSpPr>
      </xdr:nvSpPr>
      <xdr:spPr>
        <a:xfrm>
          <a:off x="514350" y="23525797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567</xdr:row>
      <xdr:rowOff>0</xdr:rowOff>
    </xdr:from>
    <xdr:ext cx="76200" cy="419100"/>
    <xdr:sp>
      <xdr:nvSpPr>
        <xdr:cNvPr id="182" name="Text Box 275"/>
        <xdr:cNvSpPr txBox="1">
          <a:spLocks noChangeArrowheads="1"/>
        </xdr:cNvSpPr>
      </xdr:nvSpPr>
      <xdr:spPr>
        <a:xfrm>
          <a:off x="6829425" y="23525797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567</xdr:row>
      <xdr:rowOff>0</xdr:rowOff>
    </xdr:from>
    <xdr:ext cx="76200" cy="419100"/>
    <xdr:sp>
      <xdr:nvSpPr>
        <xdr:cNvPr id="183" name="Text Box 276"/>
        <xdr:cNvSpPr txBox="1">
          <a:spLocks noChangeArrowheads="1"/>
        </xdr:cNvSpPr>
      </xdr:nvSpPr>
      <xdr:spPr>
        <a:xfrm>
          <a:off x="514350" y="23525797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592</xdr:row>
      <xdr:rowOff>0</xdr:rowOff>
    </xdr:from>
    <xdr:ext cx="76200" cy="400050"/>
    <xdr:sp>
      <xdr:nvSpPr>
        <xdr:cNvPr id="184" name="Text Box 131"/>
        <xdr:cNvSpPr txBox="1">
          <a:spLocks noChangeArrowheads="1"/>
        </xdr:cNvSpPr>
      </xdr:nvSpPr>
      <xdr:spPr>
        <a:xfrm>
          <a:off x="6829425" y="2426970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592</xdr:row>
      <xdr:rowOff>0</xdr:rowOff>
    </xdr:from>
    <xdr:ext cx="76200" cy="400050"/>
    <xdr:sp>
      <xdr:nvSpPr>
        <xdr:cNvPr id="185" name="Text Box 132"/>
        <xdr:cNvSpPr txBox="1">
          <a:spLocks noChangeArrowheads="1"/>
        </xdr:cNvSpPr>
      </xdr:nvSpPr>
      <xdr:spPr>
        <a:xfrm>
          <a:off x="6829425" y="2426970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592</xdr:row>
      <xdr:rowOff>0</xdr:rowOff>
    </xdr:from>
    <xdr:ext cx="76200" cy="400050"/>
    <xdr:sp>
      <xdr:nvSpPr>
        <xdr:cNvPr id="186" name="Text Box 133"/>
        <xdr:cNvSpPr txBox="1">
          <a:spLocks noChangeArrowheads="1"/>
        </xdr:cNvSpPr>
      </xdr:nvSpPr>
      <xdr:spPr>
        <a:xfrm>
          <a:off x="6829425" y="2426970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592</xdr:row>
      <xdr:rowOff>0</xdr:rowOff>
    </xdr:from>
    <xdr:ext cx="76200" cy="400050"/>
    <xdr:sp>
      <xdr:nvSpPr>
        <xdr:cNvPr id="187" name="Text Box 134"/>
        <xdr:cNvSpPr txBox="1">
          <a:spLocks noChangeArrowheads="1"/>
        </xdr:cNvSpPr>
      </xdr:nvSpPr>
      <xdr:spPr>
        <a:xfrm>
          <a:off x="6829425" y="2426970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592</xdr:row>
      <xdr:rowOff>0</xdr:rowOff>
    </xdr:from>
    <xdr:ext cx="76200" cy="400050"/>
    <xdr:sp>
      <xdr:nvSpPr>
        <xdr:cNvPr id="188" name="Text Box 135"/>
        <xdr:cNvSpPr txBox="1">
          <a:spLocks noChangeArrowheads="1"/>
        </xdr:cNvSpPr>
      </xdr:nvSpPr>
      <xdr:spPr>
        <a:xfrm>
          <a:off x="6829425" y="2426970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592</xdr:row>
      <xdr:rowOff>0</xdr:rowOff>
    </xdr:from>
    <xdr:ext cx="76200" cy="400050"/>
    <xdr:sp>
      <xdr:nvSpPr>
        <xdr:cNvPr id="189" name="Text Box 137"/>
        <xdr:cNvSpPr txBox="1">
          <a:spLocks noChangeArrowheads="1"/>
        </xdr:cNvSpPr>
      </xdr:nvSpPr>
      <xdr:spPr>
        <a:xfrm>
          <a:off x="6829425" y="2426970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592</xdr:row>
      <xdr:rowOff>0</xdr:rowOff>
    </xdr:from>
    <xdr:ext cx="76200" cy="400050"/>
    <xdr:sp>
      <xdr:nvSpPr>
        <xdr:cNvPr id="190" name="Text Box 138"/>
        <xdr:cNvSpPr txBox="1">
          <a:spLocks noChangeArrowheads="1"/>
        </xdr:cNvSpPr>
      </xdr:nvSpPr>
      <xdr:spPr>
        <a:xfrm>
          <a:off x="6829425" y="2426970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592</xdr:row>
      <xdr:rowOff>0</xdr:rowOff>
    </xdr:from>
    <xdr:ext cx="76200" cy="400050"/>
    <xdr:sp>
      <xdr:nvSpPr>
        <xdr:cNvPr id="191" name="Text Box 139"/>
        <xdr:cNvSpPr txBox="1">
          <a:spLocks noChangeArrowheads="1"/>
        </xdr:cNvSpPr>
      </xdr:nvSpPr>
      <xdr:spPr>
        <a:xfrm>
          <a:off x="6829425" y="2426970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592</xdr:row>
      <xdr:rowOff>0</xdr:rowOff>
    </xdr:from>
    <xdr:ext cx="76200" cy="400050"/>
    <xdr:sp>
      <xdr:nvSpPr>
        <xdr:cNvPr id="192" name="Text Box 270"/>
        <xdr:cNvSpPr txBox="1">
          <a:spLocks noChangeArrowheads="1"/>
        </xdr:cNvSpPr>
      </xdr:nvSpPr>
      <xdr:spPr>
        <a:xfrm>
          <a:off x="6829425" y="2426970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592</xdr:row>
      <xdr:rowOff>0</xdr:rowOff>
    </xdr:from>
    <xdr:ext cx="76200" cy="400050"/>
    <xdr:sp>
      <xdr:nvSpPr>
        <xdr:cNvPr id="193" name="Text Box 271"/>
        <xdr:cNvSpPr txBox="1">
          <a:spLocks noChangeArrowheads="1"/>
        </xdr:cNvSpPr>
      </xdr:nvSpPr>
      <xdr:spPr>
        <a:xfrm>
          <a:off x="6829425" y="2426970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592</xdr:row>
      <xdr:rowOff>0</xdr:rowOff>
    </xdr:from>
    <xdr:ext cx="76200" cy="400050"/>
    <xdr:sp>
      <xdr:nvSpPr>
        <xdr:cNvPr id="194" name="Text Box 272"/>
        <xdr:cNvSpPr txBox="1">
          <a:spLocks noChangeArrowheads="1"/>
        </xdr:cNvSpPr>
      </xdr:nvSpPr>
      <xdr:spPr>
        <a:xfrm>
          <a:off x="6829425" y="2426970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592</xdr:row>
      <xdr:rowOff>0</xdr:rowOff>
    </xdr:from>
    <xdr:ext cx="76200" cy="400050"/>
    <xdr:sp>
      <xdr:nvSpPr>
        <xdr:cNvPr id="195" name="Text Box 273"/>
        <xdr:cNvSpPr txBox="1">
          <a:spLocks noChangeArrowheads="1"/>
        </xdr:cNvSpPr>
      </xdr:nvSpPr>
      <xdr:spPr>
        <a:xfrm>
          <a:off x="6829425" y="2426970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592</xdr:row>
      <xdr:rowOff>0</xdr:rowOff>
    </xdr:from>
    <xdr:ext cx="76200" cy="400050"/>
    <xdr:sp>
      <xdr:nvSpPr>
        <xdr:cNvPr id="196" name="Text Box 274"/>
        <xdr:cNvSpPr txBox="1">
          <a:spLocks noChangeArrowheads="1"/>
        </xdr:cNvSpPr>
      </xdr:nvSpPr>
      <xdr:spPr>
        <a:xfrm>
          <a:off x="6829425" y="2426970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592</xdr:row>
      <xdr:rowOff>0</xdr:rowOff>
    </xdr:from>
    <xdr:ext cx="76200" cy="400050"/>
    <xdr:sp>
      <xdr:nvSpPr>
        <xdr:cNvPr id="197" name="Text Box 276"/>
        <xdr:cNvSpPr txBox="1">
          <a:spLocks noChangeArrowheads="1"/>
        </xdr:cNvSpPr>
      </xdr:nvSpPr>
      <xdr:spPr>
        <a:xfrm>
          <a:off x="6829425" y="2426970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592</xdr:row>
      <xdr:rowOff>0</xdr:rowOff>
    </xdr:from>
    <xdr:ext cx="76200" cy="400050"/>
    <xdr:sp>
      <xdr:nvSpPr>
        <xdr:cNvPr id="198" name="Text Box 277"/>
        <xdr:cNvSpPr txBox="1">
          <a:spLocks noChangeArrowheads="1"/>
        </xdr:cNvSpPr>
      </xdr:nvSpPr>
      <xdr:spPr>
        <a:xfrm>
          <a:off x="6829425" y="2426970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279</xdr:row>
      <xdr:rowOff>0</xdr:rowOff>
    </xdr:from>
    <xdr:ext cx="76200" cy="438150"/>
    <xdr:sp>
      <xdr:nvSpPr>
        <xdr:cNvPr id="199" name="Text Box 131"/>
        <xdr:cNvSpPr txBox="1">
          <a:spLocks noChangeArrowheads="1"/>
        </xdr:cNvSpPr>
      </xdr:nvSpPr>
      <xdr:spPr>
        <a:xfrm>
          <a:off x="514350" y="11350942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279</xdr:row>
      <xdr:rowOff>0</xdr:rowOff>
    </xdr:from>
    <xdr:ext cx="76200" cy="438150"/>
    <xdr:sp>
      <xdr:nvSpPr>
        <xdr:cNvPr id="200" name="Text Box 132"/>
        <xdr:cNvSpPr txBox="1">
          <a:spLocks noChangeArrowheads="1"/>
        </xdr:cNvSpPr>
      </xdr:nvSpPr>
      <xdr:spPr>
        <a:xfrm>
          <a:off x="514350" y="11350942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279</xdr:row>
      <xdr:rowOff>0</xdr:rowOff>
    </xdr:from>
    <xdr:ext cx="76200" cy="438150"/>
    <xdr:sp>
      <xdr:nvSpPr>
        <xdr:cNvPr id="201" name="Text Box 133"/>
        <xdr:cNvSpPr txBox="1">
          <a:spLocks noChangeArrowheads="1"/>
        </xdr:cNvSpPr>
      </xdr:nvSpPr>
      <xdr:spPr>
        <a:xfrm>
          <a:off x="514350" y="11350942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279</xdr:row>
      <xdr:rowOff>0</xdr:rowOff>
    </xdr:from>
    <xdr:ext cx="76200" cy="438150"/>
    <xdr:sp>
      <xdr:nvSpPr>
        <xdr:cNvPr id="202" name="Text Box 134"/>
        <xdr:cNvSpPr txBox="1">
          <a:spLocks noChangeArrowheads="1"/>
        </xdr:cNvSpPr>
      </xdr:nvSpPr>
      <xdr:spPr>
        <a:xfrm>
          <a:off x="514350" y="11350942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279</xdr:row>
      <xdr:rowOff>0</xdr:rowOff>
    </xdr:from>
    <xdr:ext cx="76200" cy="438150"/>
    <xdr:sp>
      <xdr:nvSpPr>
        <xdr:cNvPr id="203" name="Text Box 135"/>
        <xdr:cNvSpPr txBox="1">
          <a:spLocks noChangeArrowheads="1"/>
        </xdr:cNvSpPr>
      </xdr:nvSpPr>
      <xdr:spPr>
        <a:xfrm>
          <a:off x="514350" y="11350942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279</xdr:row>
      <xdr:rowOff>0</xdr:rowOff>
    </xdr:from>
    <xdr:ext cx="76200" cy="438150"/>
    <xdr:sp>
      <xdr:nvSpPr>
        <xdr:cNvPr id="204" name="Text Box 137"/>
        <xdr:cNvSpPr txBox="1">
          <a:spLocks noChangeArrowheads="1"/>
        </xdr:cNvSpPr>
      </xdr:nvSpPr>
      <xdr:spPr>
        <a:xfrm>
          <a:off x="514350" y="11350942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279</xdr:row>
      <xdr:rowOff>0</xdr:rowOff>
    </xdr:from>
    <xdr:ext cx="76200" cy="438150"/>
    <xdr:sp>
      <xdr:nvSpPr>
        <xdr:cNvPr id="205" name="Text Box 138"/>
        <xdr:cNvSpPr txBox="1">
          <a:spLocks noChangeArrowheads="1"/>
        </xdr:cNvSpPr>
      </xdr:nvSpPr>
      <xdr:spPr>
        <a:xfrm>
          <a:off x="514350" y="11350942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279</xdr:row>
      <xdr:rowOff>0</xdr:rowOff>
    </xdr:from>
    <xdr:ext cx="76200" cy="438150"/>
    <xdr:sp>
      <xdr:nvSpPr>
        <xdr:cNvPr id="206" name="Text Box 139"/>
        <xdr:cNvSpPr txBox="1">
          <a:spLocks noChangeArrowheads="1"/>
        </xdr:cNvSpPr>
      </xdr:nvSpPr>
      <xdr:spPr>
        <a:xfrm>
          <a:off x="514350" y="11350942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279</xdr:row>
      <xdr:rowOff>0</xdr:rowOff>
    </xdr:from>
    <xdr:ext cx="76200" cy="438150"/>
    <xdr:sp>
      <xdr:nvSpPr>
        <xdr:cNvPr id="207" name="Text Box 270"/>
        <xdr:cNvSpPr txBox="1">
          <a:spLocks noChangeArrowheads="1"/>
        </xdr:cNvSpPr>
      </xdr:nvSpPr>
      <xdr:spPr>
        <a:xfrm>
          <a:off x="514350" y="11350942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279</xdr:row>
      <xdr:rowOff>0</xdr:rowOff>
    </xdr:from>
    <xdr:ext cx="76200" cy="438150"/>
    <xdr:sp>
      <xdr:nvSpPr>
        <xdr:cNvPr id="208" name="Text Box 271"/>
        <xdr:cNvSpPr txBox="1">
          <a:spLocks noChangeArrowheads="1"/>
        </xdr:cNvSpPr>
      </xdr:nvSpPr>
      <xdr:spPr>
        <a:xfrm>
          <a:off x="514350" y="11350942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279</xdr:row>
      <xdr:rowOff>0</xdr:rowOff>
    </xdr:from>
    <xdr:ext cx="76200" cy="438150"/>
    <xdr:sp>
      <xdr:nvSpPr>
        <xdr:cNvPr id="209" name="Text Box 272"/>
        <xdr:cNvSpPr txBox="1">
          <a:spLocks noChangeArrowheads="1"/>
        </xdr:cNvSpPr>
      </xdr:nvSpPr>
      <xdr:spPr>
        <a:xfrm>
          <a:off x="514350" y="11350942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279</xdr:row>
      <xdr:rowOff>0</xdr:rowOff>
    </xdr:from>
    <xdr:ext cx="76200" cy="438150"/>
    <xdr:sp>
      <xdr:nvSpPr>
        <xdr:cNvPr id="210" name="Text Box 273"/>
        <xdr:cNvSpPr txBox="1">
          <a:spLocks noChangeArrowheads="1"/>
        </xdr:cNvSpPr>
      </xdr:nvSpPr>
      <xdr:spPr>
        <a:xfrm>
          <a:off x="514350" y="11350942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279</xdr:row>
      <xdr:rowOff>0</xdr:rowOff>
    </xdr:from>
    <xdr:ext cx="76200" cy="438150"/>
    <xdr:sp>
      <xdr:nvSpPr>
        <xdr:cNvPr id="211" name="Text Box 274"/>
        <xdr:cNvSpPr txBox="1">
          <a:spLocks noChangeArrowheads="1"/>
        </xdr:cNvSpPr>
      </xdr:nvSpPr>
      <xdr:spPr>
        <a:xfrm>
          <a:off x="514350" y="11350942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279</xdr:row>
      <xdr:rowOff>0</xdr:rowOff>
    </xdr:from>
    <xdr:ext cx="76200" cy="438150"/>
    <xdr:sp>
      <xdr:nvSpPr>
        <xdr:cNvPr id="212" name="Text Box 276"/>
        <xdr:cNvSpPr txBox="1">
          <a:spLocks noChangeArrowheads="1"/>
        </xdr:cNvSpPr>
      </xdr:nvSpPr>
      <xdr:spPr>
        <a:xfrm>
          <a:off x="514350" y="11350942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279</xdr:row>
      <xdr:rowOff>0</xdr:rowOff>
    </xdr:from>
    <xdr:ext cx="76200" cy="438150"/>
    <xdr:sp>
      <xdr:nvSpPr>
        <xdr:cNvPr id="213" name="Text Box 277"/>
        <xdr:cNvSpPr txBox="1">
          <a:spLocks noChangeArrowheads="1"/>
        </xdr:cNvSpPr>
      </xdr:nvSpPr>
      <xdr:spPr>
        <a:xfrm>
          <a:off x="514350" y="11350942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419100"/>
    <xdr:sp>
      <xdr:nvSpPr>
        <xdr:cNvPr id="214" name="Text Box 131"/>
        <xdr:cNvSpPr txBox="1">
          <a:spLocks noChangeArrowheads="1"/>
        </xdr:cNvSpPr>
      </xdr:nvSpPr>
      <xdr:spPr>
        <a:xfrm>
          <a:off x="514350" y="1651635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419100"/>
    <xdr:sp>
      <xdr:nvSpPr>
        <xdr:cNvPr id="215" name="Text Box 132"/>
        <xdr:cNvSpPr txBox="1">
          <a:spLocks noChangeArrowheads="1"/>
        </xdr:cNvSpPr>
      </xdr:nvSpPr>
      <xdr:spPr>
        <a:xfrm>
          <a:off x="514350" y="1651635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419100"/>
    <xdr:sp>
      <xdr:nvSpPr>
        <xdr:cNvPr id="216" name="Text Box 133"/>
        <xdr:cNvSpPr txBox="1">
          <a:spLocks noChangeArrowheads="1"/>
        </xdr:cNvSpPr>
      </xdr:nvSpPr>
      <xdr:spPr>
        <a:xfrm>
          <a:off x="514350" y="1651635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419100"/>
    <xdr:sp>
      <xdr:nvSpPr>
        <xdr:cNvPr id="217" name="Text Box 134"/>
        <xdr:cNvSpPr txBox="1">
          <a:spLocks noChangeArrowheads="1"/>
        </xdr:cNvSpPr>
      </xdr:nvSpPr>
      <xdr:spPr>
        <a:xfrm>
          <a:off x="514350" y="1651635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419100"/>
    <xdr:sp>
      <xdr:nvSpPr>
        <xdr:cNvPr id="218" name="Text Box 135"/>
        <xdr:cNvSpPr txBox="1">
          <a:spLocks noChangeArrowheads="1"/>
        </xdr:cNvSpPr>
      </xdr:nvSpPr>
      <xdr:spPr>
        <a:xfrm>
          <a:off x="514350" y="1651635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32</xdr:row>
      <xdr:rowOff>0</xdr:rowOff>
    </xdr:from>
    <xdr:ext cx="76200" cy="419100"/>
    <xdr:sp>
      <xdr:nvSpPr>
        <xdr:cNvPr id="219" name="Text Box 136"/>
        <xdr:cNvSpPr txBox="1">
          <a:spLocks noChangeArrowheads="1"/>
        </xdr:cNvSpPr>
      </xdr:nvSpPr>
      <xdr:spPr>
        <a:xfrm>
          <a:off x="9153525" y="1651635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419100"/>
    <xdr:sp>
      <xdr:nvSpPr>
        <xdr:cNvPr id="220" name="Text Box 137"/>
        <xdr:cNvSpPr txBox="1">
          <a:spLocks noChangeArrowheads="1"/>
        </xdr:cNvSpPr>
      </xdr:nvSpPr>
      <xdr:spPr>
        <a:xfrm>
          <a:off x="514350" y="1651635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419100"/>
    <xdr:sp>
      <xdr:nvSpPr>
        <xdr:cNvPr id="221" name="Text Box 138"/>
        <xdr:cNvSpPr txBox="1">
          <a:spLocks noChangeArrowheads="1"/>
        </xdr:cNvSpPr>
      </xdr:nvSpPr>
      <xdr:spPr>
        <a:xfrm>
          <a:off x="514350" y="1651635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419100"/>
    <xdr:sp>
      <xdr:nvSpPr>
        <xdr:cNvPr id="222" name="Text Box 139"/>
        <xdr:cNvSpPr txBox="1">
          <a:spLocks noChangeArrowheads="1"/>
        </xdr:cNvSpPr>
      </xdr:nvSpPr>
      <xdr:spPr>
        <a:xfrm>
          <a:off x="514350" y="1651635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419100"/>
    <xdr:sp>
      <xdr:nvSpPr>
        <xdr:cNvPr id="223" name="Text Box 270"/>
        <xdr:cNvSpPr txBox="1">
          <a:spLocks noChangeArrowheads="1"/>
        </xdr:cNvSpPr>
      </xdr:nvSpPr>
      <xdr:spPr>
        <a:xfrm>
          <a:off x="514350" y="1651635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419100"/>
    <xdr:sp>
      <xdr:nvSpPr>
        <xdr:cNvPr id="224" name="Text Box 271"/>
        <xdr:cNvSpPr txBox="1">
          <a:spLocks noChangeArrowheads="1"/>
        </xdr:cNvSpPr>
      </xdr:nvSpPr>
      <xdr:spPr>
        <a:xfrm>
          <a:off x="514350" y="1651635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419100"/>
    <xdr:sp>
      <xdr:nvSpPr>
        <xdr:cNvPr id="225" name="Text Box 272"/>
        <xdr:cNvSpPr txBox="1">
          <a:spLocks noChangeArrowheads="1"/>
        </xdr:cNvSpPr>
      </xdr:nvSpPr>
      <xdr:spPr>
        <a:xfrm>
          <a:off x="514350" y="1651635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419100"/>
    <xdr:sp>
      <xdr:nvSpPr>
        <xdr:cNvPr id="226" name="Text Box 273"/>
        <xdr:cNvSpPr txBox="1">
          <a:spLocks noChangeArrowheads="1"/>
        </xdr:cNvSpPr>
      </xdr:nvSpPr>
      <xdr:spPr>
        <a:xfrm>
          <a:off x="514350" y="1651635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419100"/>
    <xdr:sp>
      <xdr:nvSpPr>
        <xdr:cNvPr id="227" name="Text Box 274"/>
        <xdr:cNvSpPr txBox="1">
          <a:spLocks noChangeArrowheads="1"/>
        </xdr:cNvSpPr>
      </xdr:nvSpPr>
      <xdr:spPr>
        <a:xfrm>
          <a:off x="514350" y="1651635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32</xdr:row>
      <xdr:rowOff>0</xdr:rowOff>
    </xdr:from>
    <xdr:ext cx="76200" cy="419100"/>
    <xdr:sp>
      <xdr:nvSpPr>
        <xdr:cNvPr id="228" name="Text Box 275"/>
        <xdr:cNvSpPr txBox="1">
          <a:spLocks noChangeArrowheads="1"/>
        </xdr:cNvSpPr>
      </xdr:nvSpPr>
      <xdr:spPr>
        <a:xfrm>
          <a:off x="9153525" y="1651635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419100"/>
    <xdr:sp>
      <xdr:nvSpPr>
        <xdr:cNvPr id="229" name="Text Box 276"/>
        <xdr:cNvSpPr txBox="1">
          <a:spLocks noChangeArrowheads="1"/>
        </xdr:cNvSpPr>
      </xdr:nvSpPr>
      <xdr:spPr>
        <a:xfrm>
          <a:off x="514350" y="1651635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419100"/>
    <xdr:sp>
      <xdr:nvSpPr>
        <xdr:cNvPr id="230" name="Text Box 277"/>
        <xdr:cNvSpPr txBox="1">
          <a:spLocks noChangeArrowheads="1"/>
        </xdr:cNvSpPr>
      </xdr:nvSpPr>
      <xdr:spPr>
        <a:xfrm>
          <a:off x="514350" y="1651635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52425"/>
    <xdr:sp>
      <xdr:nvSpPr>
        <xdr:cNvPr id="231" name="Text Box 131"/>
        <xdr:cNvSpPr txBox="1">
          <a:spLocks noChangeArrowheads="1"/>
        </xdr:cNvSpPr>
      </xdr:nvSpPr>
      <xdr:spPr>
        <a:xfrm>
          <a:off x="514350" y="16516350"/>
          <a:ext cx="76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52425"/>
    <xdr:sp>
      <xdr:nvSpPr>
        <xdr:cNvPr id="232" name="Text Box 132"/>
        <xdr:cNvSpPr txBox="1">
          <a:spLocks noChangeArrowheads="1"/>
        </xdr:cNvSpPr>
      </xdr:nvSpPr>
      <xdr:spPr>
        <a:xfrm>
          <a:off x="514350" y="16516350"/>
          <a:ext cx="76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52425"/>
    <xdr:sp>
      <xdr:nvSpPr>
        <xdr:cNvPr id="233" name="Text Box 133"/>
        <xdr:cNvSpPr txBox="1">
          <a:spLocks noChangeArrowheads="1"/>
        </xdr:cNvSpPr>
      </xdr:nvSpPr>
      <xdr:spPr>
        <a:xfrm>
          <a:off x="514350" y="16516350"/>
          <a:ext cx="76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52425"/>
    <xdr:sp>
      <xdr:nvSpPr>
        <xdr:cNvPr id="234" name="Text Box 134"/>
        <xdr:cNvSpPr txBox="1">
          <a:spLocks noChangeArrowheads="1"/>
        </xdr:cNvSpPr>
      </xdr:nvSpPr>
      <xdr:spPr>
        <a:xfrm>
          <a:off x="514350" y="16516350"/>
          <a:ext cx="76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52425"/>
    <xdr:sp>
      <xdr:nvSpPr>
        <xdr:cNvPr id="235" name="Text Box 135"/>
        <xdr:cNvSpPr txBox="1">
          <a:spLocks noChangeArrowheads="1"/>
        </xdr:cNvSpPr>
      </xdr:nvSpPr>
      <xdr:spPr>
        <a:xfrm>
          <a:off x="514350" y="16516350"/>
          <a:ext cx="76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32</xdr:row>
      <xdr:rowOff>0</xdr:rowOff>
    </xdr:from>
    <xdr:ext cx="76200" cy="352425"/>
    <xdr:sp>
      <xdr:nvSpPr>
        <xdr:cNvPr id="236" name="Text Box 136"/>
        <xdr:cNvSpPr txBox="1">
          <a:spLocks noChangeArrowheads="1"/>
        </xdr:cNvSpPr>
      </xdr:nvSpPr>
      <xdr:spPr>
        <a:xfrm>
          <a:off x="9153525" y="16516350"/>
          <a:ext cx="76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52425"/>
    <xdr:sp>
      <xdr:nvSpPr>
        <xdr:cNvPr id="237" name="Text Box 137"/>
        <xdr:cNvSpPr txBox="1">
          <a:spLocks noChangeArrowheads="1"/>
        </xdr:cNvSpPr>
      </xdr:nvSpPr>
      <xdr:spPr>
        <a:xfrm>
          <a:off x="514350" y="16516350"/>
          <a:ext cx="76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52425"/>
    <xdr:sp>
      <xdr:nvSpPr>
        <xdr:cNvPr id="238" name="Text Box 138"/>
        <xdr:cNvSpPr txBox="1">
          <a:spLocks noChangeArrowheads="1"/>
        </xdr:cNvSpPr>
      </xdr:nvSpPr>
      <xdr:spPr>
        <a:xfrm>
          <a:off x="514350" y="16516350"/>
          <a:ext cx="76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52425"/>
    <xdr:sp>
      <xdr:nvSpPr>
        <xdr:cNvPr id="239" name="Text Box 139"/>
        <xdr:cNvSpPr txBox="1">
          <a:spLocks noChangeArrowheads="1"/>
        </xdr:cNvSpPr>
      </xdr:nvSpPr>
      <xdr:spPr>
        <a:xfrm>
          <a:off x="514350" y="16516350"/>
          <a:ext cx="76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52425"/>
    <xdr:sp>
      <xdr:nvSpPr>
        <xdr:cNvPr id="240" name="Text Box 270"/>
        <xdr:cNvSpPr txBox="1">
          <a:spLocks noChangeArrowheads="1"/>
        </xdr:cNvSpPr>
      </xdr:nvSpPr>
      <xdr:spPr>
        <a:xfrm>
          <a:off x="514350" y="16516350"/>
          <a:ext cx="76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52425"/>
    <xdr:sp>
      <xdr:nvSpPr>
        <xdr:cNvPr id="241" name="Text Box 271"/>
        <xdr:cNvSpPr txBox="1">
          <a:spLocks noChangeArrowheads="1"/>
        </xdr:cNvSpPr>
      </xdr:nvSpPr>
      <xdr:spPr>
        <a:xfrm>
          <a:off x="514350" y="16516350"/>
          <a:ext cx="76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52425"/>
    <xdr:sp>
      <xdr:nvSpPr>
        <xdr:cNvPr id="242" name="Text Box 272"/>
        <xdr:cNvSpPr txBox="1">
          <a:spLocks noChangeArrowheads="1"/>
        </xdr:cNvSpPr>
      </xdr:nvSpPr>
      <xdr:spPr>
        <a:xfrm>
          <a:off x="514350" y="16516350"/>
          <a:ext cx="76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52425"/>
    <xdr:sp>
      <xdr:nvSpPr>
        <xdr:cNvPr id="243" name="Text Box 273"/>
        <xdr:cNvSpPr txBox="1">
          <a:spLocks noChangeArrowheads="1"/>
        </xdr:cNvSpPr>
      </xdr:nvSpPr>
      <xdr:spPr>
        <a:xfrm>
          <a:off x="514350" y="16516350"/>
          <a:ext cx="76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52425"/>
    <xdr:sp>
      <xdr:nvSpPr>
        <xdr:cNvPr id="244" name="Text Box 274"/>
        <xdr:cNvSpPr txBox="1">
          <a:spLocks noChangeArrowheads="1"/>
        </xdr:cNvSpPr>
      </xdr:nvSpPr>
      <xdr:spPr>
        <a:xfrm>
          <a:off x="514350" y="16516350"/>
          <a:ext cx="76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32</xdr:row>
      <xdr:rowOff>0</xdr:rowOff>
    </xdr:from>
    <xdr:ext cx="76200" cy="352425"/>
    <xdr:sp>
      <xdr:nvSpPr>
        <xdr:cNvPr id="245" name="Text Box 275"/>
        <xdr:cNvSpPr txBox="1">
          <a:spLocks noChangeArrowheads="1"/>
        </xdr:cNvSpPr>
      </xdr:nvSpPr>
      <xdr:spPr>
        <a:xfrm>
          <a:off x="9153525" y="16516350"/>
          <a:ext cx="76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52425"/>
    <xdr:sp>
      <xdr:nvSpPr>
        <xdr:cNvPr id="246" name="Text Box 276"/>
        <xdr:cNvSpPr txBox="1">
          <a:spLocks noChangeArrowheads="1"/>
        </xdr:cNvSpPr>
      </xdr:nvSpPr>
      <xdr:spPr>
        <a:xfrm>
          <a:off x="514350" y="16516350"/>
          <a:ext cx="76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52425"/>
    <xdr:sp>
      <xdr:nvSpPr>
        <xdr:cNvPr id="247" name="Text Box 277"/>
        <xdr:cNvSpPr txBox="1">
          <a:spLocks noChangeArrowheads="1"/>
        </xdr:cNvSpPr>
      </xdr:nvSpPr>
      <xdr:spPr>
        <a:xfrm>
          <a:off x="514350" y="16516350"/>
          <a:ext cx="76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90525"/>
    <xdr:sp>
      <xdr:nvSpPr>
        <xdr:cNvPr id="248" name="Text Box 131"/>
        <xdr:cNvSpPr txBox="1">
          <a:spLocks noChangeArrowheads="1"/>
        </xdr:cNvSpPr>
      </xdr:nvSpPr>
      <xdr:spPr>
        <a:xfrm>
          <a:off x="514350" y="165163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90525"/>
    <xdr:sp>
      <xdr:nvSpPr>
        <xdr:cNvPr id="249" name="Text Box 132"/>
        <xdr:cNvSpPr txBox="1">
          <a:spLocks noChangeArrowheads="1"/>
        </xdr:cNvSpPr>
      </xdr:nvSpPr>
      <xdr:spPr>
        <a:xfrm>
          <a:off x="514350" y="165163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90525"/>
    <xdr:sp>
      <xdr:nvSpPr>
        <xdr:cNvPr id="250" name="Text Box 133"/>
        <xdr:cNvSpPr txBox="1">
          <a:spLocks noChangeArrowheads="1"/>
        </xdr:cNvSpPr>
      </xdr:nvSpPr>
      <xdr:spPr>
        <a:xfrm>
          <a:off x="514350" y="165163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90525"/>
    <xdr:sp>
      <xdr:nvSpPr>
        <xdr:cNvPr id="251" name="Text Box 134"/>
        <xdr:cNvSpPr txBox="1">
          <a:spLocks noChangeArrowheads="1"/>
        </xdr:cNvSpPr>
      </xdr:nvSpPr>
      <xdr:spPr>
        <a:xfrm>
          <a:off x="514350" y="165163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90525"/>
    <xdr:sp>
      <xdr:nvSpPr>
        <xdr:cNvPr id="252" name="Text Box 135"/>
        <xdr:cNvSpPr txBox="1">
          <a:spLocks noChangeArrowheads="1"/>
        </xdr:cNvSpPr>
      </xdr:nvSpPr>
      <xdr:spPr>
        <a:xfrm>
          <a:off x="514350" y="165163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32</xdr:row>
      <xdr:rowOff>0</xdr:rowOff>
    </xdr:from>
    <xdr:ext cx="76200" cy="390525"/>
    <xdr:sp>
      <xdr:nvSpPr>
        <xdr:cNvPr id="253" name="Text Box 136"/>
        <xdr:cNvSpPr txBox="1">
          <a:spLocks noChangeArrowheads="1"/>
        </xdr:cNvSpPr>
      </xdr:nvSpPr>
      <xdr:spPr>
        <a:xfrm>
          <a:off x="9153525" y="165163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90525"/>
    <xdr:sp>
      <xdr:nvSpPr>
        <xdr:cNvPr id="254" name="Text Box 137"/>
        <xdr:cNvSpPr txBox="1">
          <a:spLocks noChangeArrowheads="1"/>
        </xdr:cNvSpPr>
      </xdr:nvSpPr>
      <xdr:spPr>
        <a:xfrm>
          <a:off x="514350" y="165163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90525"/>
    <xdr:sp>
      <xdr:nvSpPr>
        <xdr:cNvPr id="255" name="Text Box 138"/>
        <xdr:cNvSpPr txBox="1">
          <a:spLocks noChangeArrowheads="1"/>
        </xdr:cNvSpPr>
      </xdr:nvSpPr>
      <xdr:spPr>
        <a:xfrm>
          <a:off x="514350" y="165163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90525"/>
    <xdr:sp>
      <xdr:nvSpPr>
        <xdr:cNvPr id="256" name="Text Box 139"/>
        <xdr:cNvSpPr txBox="1">
          <a:spLocks noChangeArrowheads="1"/>
        </xdr:cNvSpPr>
      </xdr:nvSpPr>
      <xdr:spPr>
        <a:xfrm>
          <a:off x="514350" y="165163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90525"/>
    <xdr:sp>
      <xdr:nvSpPr>
        <xdr:cNvPr id="257" name="Text Box 270"/>
        <xdr:cNvSpPr txBox="1">
          <a:spLocks noChangeArrowheads="1"/>
        </xdr:cNvSpPr>
      </xdr:nvSpPr>
      <xdr:spPr>
        <a:xfrm>
          <a:off x="514350" y="165163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90525"/>
    <xdr:sp>
      <xdr:nvSpPr>
        <xdr:cNvPr id="258" name="Text Box 271"/>
        <xdr:cNvSpPr txBox="1">
          <a:spLocks noChangeArrowheads="1"/>
        </xdr:cNvSpPr>
      </xdr:nvSpPr>
      <xdr:spPr>
        <a:xfrm>
          <a:off x="514350" y="165163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90525"/>
    <xdr:sp>
      <xdr:nvSpPr>
        <xdr:cNvPr id="259" name="Text Box 272"/>
        <xdr:cNvSpPr txBox="1">
          <a:spLocks noChangeArrowheads="1"/>
        </xdr:cNvSpPr>
      </xdr:nvSpPr>
      <xdr:spPr>
        <a:xfrm>
          <a:off x="514350" y="165163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90525"/>
    <xdr:sp>
      <xdr:nvSpPr>
        <xdr:cNvPr id="260" name="Text Box 273"/>
        <xdr:cNvSpPr txBox="1">
          <a:spLocks noChangeArrowheads="1"/>
        </xdr:cNvSpPr>
      </xdr:nvSpPr>
      <xdr:spPr>
        <a:xfrm>
          <a:off x="514350" y="165163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90525"/>
    <xdr:sp>
      <xdr:nvSpPr>
        <xdr:cNvPr id="261" name="Text Box 274"/>
        <xdr:cNvSpPr txBox="1">
          <a:spLocks noChangeArrowheads="1"/>
        </xdr:cNvSpPr>
      </xdr:nvSpPr>
      <xdr:spPr>
        <a:xfrm>
          <a:off x="514350" y="165163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32</xdr:row>
      <xdr:rowOff>0</xdr:rowOff>
    </xdr:from>
    <xdr:ext cx="76200" cy="390525"/>
    <xdr:sp>
      <xdr:nvSpPr>
        <xdr:cNvPr id="262" name="Text Box 275"/>
        <xdr:cNvSpPr txBox="1">
          <a:spLocks noChangeArrowheads="1"/>
        </xdr:cNvSpPr>
      </xdr:nvSpPr>
      <xdr:spPr>
        <a:xfrm>
          <a:off x="9153525" y="165163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90525"/>
    <xdr:sp>
      <xdr:nvSpPr>
        <xdr:cNvPr id="263" name="Text Box 276"/>
        <xdr:cNvSpPr txBox="1">
          <a:spLocks noChangeArrowheads="1"/>
        </xdr:cNvSpPr>
      </xdr:nvSpPr>
      <xdr:spPr>
        <a:xfrm>
          <a:off x="514350" y="165163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90525"/>
    <xdr:sp>
      <xdr:nvSpPr>
        <xdr:cNvPr id="264" name="Text Box 277"/>
        <xdr:cNvSpPr txBox="1">
          <a:spLocks noChangeArrowheads="1"/>
        </xdr:cNvSpPr>
      </xdr:nvSpPr>
      <xdr:spPr>
        <a:xfrm>
          <a:off x="514350" y="165163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229</xdr:row>
      <xdr:rowOff>0</xdr:rowOff>
    </xdr:from>
    <xdr:ext cx="76200" cy="180975"/>
    <xdr:sp>
      <xdr:nvSpPr>
        <xdr:cNvPr id="265" name="Text Box 131"/>
        <xdr:cNvSpPr txBox="1">
          <a:spLocks noChangeArrowheads="1"/>
        </xdr:cNvSpPr>
      </xdr:nvSpPr>
      <xdr:spPr>
        <a:xfrm>
          <a:off x="514350" y="9653587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229</xdr:row>
      <xdr:rowOff>0</xdr:rowOff>
    </xdr:from>
    <xdr:ext cx="76200" cy="180975"/>
    <xdr:sp>
      <xdr:nvSpPr>
        <xdr:cNvPr id="266" name="Text Box 132"/>
        <xdr:cNvSpPr txBox="1">
          <a:spLocks noChangeArrowheads="1"/>
        </xdr:cNvSpPr>
      </xdr:nvSpPr>
      <xdr:spPr>
        <a:xfrm>
          <a:off x="514350" y="9653587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229</xdr:row>
      <xdr:rowOff>0</xdr:rowOff>
    </xdr:from>
    <xdr:ext cx="76200" cy="180975"/>
    <xdr:sp>
      <xdr:nvSpPr>
        <xdr:cNvPr id="267" name="Text Box 133"/>
        <xdr:cNvSpPr txBox="1">
          <a:spLocks noChangeArrowheads="1"/>
        </xdr:cNvSpPr>
      </xdr:nvSpPr>
      <xdr:spPr>
        <a:xfrm>
          <a:off x="514350" y="9653587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229</xdr:row>
      <xdr:rowOff>0</xdr:rowOff>
    </xdr:from>
    <xdr:ext cx="76200" cy="180975"/>
    <xdr:sp>
      <xdr:nvSpPr>
        <xdr:cNvPr id="268" name="Text Box 134"/>
        <xdr:cNvSpPr txBox="1">
          <a:spLocks noChangeArrowheads="1"/>
        </xdr:cNvSpPr>
      </xdr:nvSpPr>
      <xdr:spPr>
        <a:xfrm>
          <a:off x="514350" y="9653587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229</xdr:row>
      <xdr:rowOff>0</xdr:rowOff>
    </xdr:from>
    <xdr:ext cx="76200" cy="180975"/>
    <xdr:sp>
      <xdr:nvSpPr>
        <xdr:cNvPr id="269" name="Text Box 135"/>
        <xdr:cNvSpPr txBox="1">
          <a:spLocks noChangeArrowheads="1"/>
        </xdr:cNvSpPr>
      </xdr:nvSpPr>
      <xdr:spPr>
        <a:xfrm>
          <a:off x="514350" y="9653587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229</xdr:row>
      <xdr:rowOff>0</xdr:rowOff>
    </xdr:from>
    <xdr:ext cx="76200" cy="180975"/>
    <xdr:sp>
      <xdr:nvSpPr>
        <xdr:cNvPr id="270" name="Text Box 136"/>
        <xdr:cNvSpPr txBox="1">
          <a:spLocks noChangeArrowheads="1"/>
        </xdr:cNvSpPr>
      </xdr:nvSpPr>
      <xdr:spPr>
        <a:xfrm>
          <a:off x="9153525" y="9653587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229</xdr:row>
      <xdr:rowOff>0</xdr:rowOff>
    </xdr:from>
    <xdr:ext cx="76200" cy="180975"/>
    <xdr:sp>
      <xdr:nvSpPr>
        <xdr:cNvPr id="271" name="Text Box 137"/>
        <xdr:cNvSpPr txBox="1">
          <a:spLocks noChangeArrowheads="1"/>
        </xdr:cNvSpPr>
      </xdr:nvSpPr>
      <xdr:spPr>
        <a:xfrm>
          <a:off x="514350" y="9653587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229</xdr:row>
      <xdr:rowOff>0</xdr:rowOff>
    </xdr:from>
    <xdr:ext cx="76200" cy="180975"/>
    <xdr:sp>
      <xdr:nvSpPr>
        <xdr:cNvPr id="272" name="Text Box 138"/>
        <xdr:cNvSpPr txBox="1">
          <a:spLocks noChangeArrowheads="1"/>
        </xdr:cNvSpPr>
      </xdr:nvSpPr>
      <xdr:spPr>
        <a:xfrm>
          <a:off x="514350" y="9653587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229</xdr:row>
      <xdr:rowOff>0</xdr:rowOff>
    </xdr:from>
    <xdr:ext cx="76200" cy="180975"/>
    <xdr:sp>
      <xdr:nvSpPr>
        <xdr:cNvPr id="273" name="Text Box 139"/>
        <xdr:cNvSpPr txBox="1">
          <a:spLocks noChangeArrowheads="1"/>
        </xdr:cNvSpPr>
      </xdr:nvSpPr>
      <xdr:spPr>
        <a:xfrm>
          <a:off x="514350" y="9653587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229</xdr:row>
      <xdr:rowOff>0</xdr:rowOff>
    </xdr:from>
    <xdr:ext cx="76200" cy="180975"/>
    <xdr:sp>
      <xdr:nvSpPr>
        <xdr:cNvPr id="274" name="Text Box 270"/>
        <xdr:cNvSpPr txBox="1">
          <a:spLocks noChangeArrowheads="1"/>
        </xdr:cNvSpPr>
      </xdr:nvSpPr>
      <xdr:spPr>
        <a:xfrm>
          <a:off x="514350" y="9653587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229</xdr:row>
      <xdr:rowOff>0</xdr:rowOff>
    </xdr:from>
    <xdr:ext cx="76200" cy="180975"/>
    <xdr:sp>
      <xdr:nvSpPr>
        <xdr:cNvPr id="275" name="Text Box 271"/>
        <xdr:cNvSpPr txBox="1">
          <a:spLocks noChangeArrowheads="1"/>
        </xdr:cNvSpPr>
      </xdr:nvSpPr>
      <xdr:spPr>
        <a:xfrm>
          <a:off x="514350" y="9653587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229</xdr:row>
      <xdr:rowOff>0</xdr:rowOff>
    </xdr:from>
    <xdr:ext cx="76200" cy="180975"/>
    <xdr:sp>
      <xdr:nvSpPr>
        <xdr:cNvPr id="276" name="Text Box 272"/>
        <xdr:cNvSpPr txBox="1">
          <a:spLocks noChangeArrowheads="1"/>
        </xdr:cNvSpPr>
      </xdr:nvSpPr>
      <xdr:spPr>
        <a:xfrm>
          <a:off x="514350" y="9653587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229</xdr:row>
      <xdr:rowOff>0</xdr:rowOff>
    </xdr:from>
    <xdr:ext cx="76200" cy="180975"/>
    <xdr:sp>
      <xdr:nvSpPr>
        <xdr:cNvPr id="277" name="Text Box 273"/>
        <xdr:cNvSpPr txBox="1">
          <a:spLocks noChangeArrowheads="1"/>
        </xdr:cNvSpPr>
      </xdr:nvSpPr>
      <xdr:spPr>
        <a:xfrm>
          <a:off x="514350" y="9653587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229</xdr:row>
      <xdr:rowOff>0</xdr:rowOff>
    </xdr:from>
    <xdr:ext cx="76200" cy="180975"/>
    <xdr:sp>
      <xdr:nvSpPr>
        <xdr:cNvPr id="278" name="Text Box 274"/>
        <xdr:cNvSpPr txBox="1">
          <a:spLocks noChangeArrowheads="1"/>
        </xdr:cNvSpPr>
      </xdr:nvSpPr>
      <xdr:spPr>
        <a:xfrm>
          <a:off x="514350" y="9653587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229</xdr:row>
      <xdr:rowOff>0</xdr:rowOff>
    </xdr:from>
    <xdr:ext cx="76200" cy="180975"/>
    <xdr:sp>
      <xdr:nvSpPr>
        <xdr:cNvPr id="279" name="Text Box 275"/>
        <xdr:cNvSpPr txBox="1">
          <a:spLocks noChangeArrowheads="1"/>
        </xdr:cNvSpPr>
      </xdr:nvSpPr>
      <xdr:spPr>
        <a:xfrm>
          <a:off x="9153525" y="9653587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229</xdr:row>
      <xdr:rowOff>0</xdr:rowOff>
    </xdr:from>
    <xdr:ext cx="76200" cy="180975"/>
    <xdr:sp>
      <xdr:nvSpPr>
        <xdr:cNvPr id="280" name="Text Box 276"/>
        <xdr:cNvSpPr txBox="1">
          <a:spLocks noChangeArrowheads="1"/>
        </xdr:cNvSpPr>
      </xdr:nvSpPr>
      <xdr:spPr>
        <a:xfrm>
          <a:off x="514350" y="9653587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229</xdr:row>
      <xdr:rowOff>0</xdr:rowOff>
    </xdr:from>
    <xdr:ext cx="76200" cy="180975"/>
    <xdr:sp>
      <xdr:nvSpPr>
        <xdr:cNvPr id="281" name="Text Box 277"/>
        <xdr:cNvSpPr txBox="1">
          <a:spLocks noChangeArrowheads="1"/>
        </xdr:cNvSpPr>
      </xdr:nvSpPr>
      <xdr:spPr>
        <a:xfrm>
          <a:off x="514350" y="9653587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332</xdr:row>
      <xdr:rowOff>0</xdr:rowOff>
    </xdr:from>
    <xdr:ext cx="76200" cy="390525"/>
    <xdr:sp>
      <xdr:nvSpPr>
        <xdr:cNvPr id="282" name="Text Box 131"/>
        <xdr:cNvSpPr txBox="1">
          <a:spLocks noChangeArrowheads="1"/>
        </xdr:cNvSpPr>
      </xdr:nvSpPr>
      <xdr:spPr>
        <a:xfrm>
          <a:off x="514350" y="135093075"/>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332</xdr:row>
      <xdr:rowOff>0</xdr:rowOff>
    </xdr:from>
    <xdr:ext cx="76200" cy="390525"/>
    <xdr:sp>
      <xdr:nvSpPr>
        <xdr:cNvPr id="283" name="Text Box 132"/>
        <xdr:cNvSpPr txBox="1">
          <a:spLocks noChangeArrowheads="1"/>
        </xdr:cNvSpPr>
      </xdr:nvSpPr>
      <xdr:spPr>
        <a:xfrm>
          <a:off x="514350" y="135093075"/>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332</xdr:row>
      <xdr:rowOff>0</xdr:rowOff>
    </xdr:from>
    <xdr:ext cx="76200" cy="390525"/>
    <xdr:sp>
      <xdr:nvSpPr>
        <xdr:cNvPr id="284" name="Text Box 133"/>
        <xdr:cNvSpPr txBox="1">
          <a:spLocks noChangeArrowheads="1"/>
        </xdr:cNvSpPr>
      </xdr:nvSpPr>
      <xdr:spPr>
        <a:xfrm>
          <a:off x="514350" y="135093075"/>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332</xdr:row>
      <xdr:rowOff>0</xdr:rowOff>
    </xdr:from>
    <xdr:ext cx="76200" cy="390525"/>
    <xdr:sp>
      <xdr:nvSpPr>
        <xdr:cNvPr id="285" name="Text Box 134"/>
        <xdr:cNvSpPr txBox="1">
          <a:spLocks noChangeArrowheads="1"/>
        </xdr:cNvSpPr>
      </xdr:nvSpPr>
      <xdr:spPr>
        <a:xfrm>
          <a:off x="514350" y="135093075"/>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332</xdr:row>
      <xdr:rowOff>0</xdr:rowOff>
    </xdr:from>
    <xdr:ext cx="76200" cy="390525"/>
    <xdr:sp>
      <xdr:nvSpPr>
        <xdr:cNvPr id="286" name="Text Box 135"/>
        <xdr:cNvSpPr txBox="1">
          <a:spLocks noChangeArrowheads="1"/>
        </xdr:cNvSpPr>
      </xdr:nvSpPr>
      <xdr:spPr>
        <a:xfrm>
          <a:off x="514350" y="135093075"/>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332</xdr:row>
      <xdr:rowOff>0</xdr:rowOff>
    </xdr:from>
    <xdr:ext cx="76200" cy="390525"/>
    <xdr:sp>
      <xdr:nvSpPr>
        <xdr:cNvPr id="287" name="Text Box 137"/>
        <xdr:cNvSpPr txBox="1">
          <a:spLocks noChangeArrowheads="1"/>
        </xdr:cNvSpPr>
      </xdr:nvSpPr>
      <xdr:spPr>
        <a:xfrm>
          <a:off x="514350" y="135093075"/>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332</xdr:row>
      <xdr:rowOff>0</xdr:rowOff>
    </xdr:from>
    <xdr:ext cx="76200" cy="390525"/>
    <xdr:sp>
      <xdr:nvSpPr>
        <xdr:cNvPr id="288" name="Text Box 138"/>
        <xdr:cNvSpPr txBox="1">
          <a:spLocks noChangeArrowheads="1"/>
        </xdr:cNvSpPr>
      </xdr:nvSpPr>
      <xdr:spPr>
        <a:xfrm>
          <a:off x="514350" y="135093075"/>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332</xdr:row>
      <xdr:rowOff>0</xdr:rowOff>
    </xdr:from>
    <xdr:ext cx="76200" cy="390525"/>
    <xdr:sp>
      <xdr:nvSpPr>
        <xdr:cNvPr id="289" name="Text Box 139"/>
        <xdr:cNvSpPr txBox="1">
          <a:spLocks noChangeArrowheads="1"/>
        </xdr:cNvSpPr>
      </xdr:nvSpPr>
      <xdr:spPr>
        <a:xfrm>
          <a:off x="514350" y="135093075"/>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332</xdr:row>
      <xdr:rowOff>0</xdr:rowOff>
    </xdr:from>
    <xdr:ext cx="76200" cy="390525"/>
    <xdr:sp>
      <xdr:nvSpPr>
        <xdr:cNvPr id="290" name="Text Box 270"/>
        <xdr:cNvSpPr txBox="1">
          <a:spLocks noChangeArrowheads="1"/>
        </xdr:cNvSpPr>
      </xdr:nvSpPr>
      <xdr:spPr>
        <a:xfrm>
          <a:off x="514350" y="135093075"/>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332</xdr:row>
      <xdr:rowOff>0</xdr:rowOff>
    </xdr:from>
    <xdr:ext cx="76200" cy="390525"/>
    <xdr:sp>
      <xdr:nvSpPr>
        <xdr:cNvPr id="291" name="Text Box 271"/>
        <xdr:cNvSpPr txBox="1">
          <a:spLocks noChangeArrowheads="1"/>
        </xdr:cNvSpPr>
      </xdr:nvSpPr>
      <xdr:spPr>
        <a:xfrm>
          <a:off x="514350" y="135093075"/>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332</xdr:row>
      <xdr:rowOff>0</xdr:rowOff>
    </xdr:from>
    <xdr:ext cx="76200" cy="390525"/>
    <xdr:sp>
      <xdr:nvSpPr>
        <xdr:cNvPr id="292" name="Text Box 272"/>
        <xdr:cNvSpPr txBox="1">
          <a:spLocks noChangeArrowheads="1"/>
        </xdr:cNvSpPr>
      </xdr:nvSpPr>
      <xdr:spPr>
        <a:xfrm>
          <a:off x="514350" y="135093075"/>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332</xdr:row>
      <xdr:rowOff>0</xdr:rowOff>
    </xdr:from>
    <xdr:ext cx="76200" cy="390525"/>
    <xdr:sp>
      <xdr:nvSpPr>
        <xdr:cNvPr id="293" name="Text Box 273"/>
        <xdr:cNvSpPr txBox="1">
          <a:spLocks noChangeArrowheads="1"/>
        </xdr:cNvSpPr>
      </xdr:nvSpPr>
      <xdr:spPr>
        <a:xfrm>
          <a:off x="514350" y="135093075"/>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332</xdr:row>
      <xdr:rowOff>0</xdr:rowOff>
    </xdr:from>
    <xdr:ext cx="76200" cy="390525"/>
    <xdr:sp>
      <xdr:nvSpPr>
        <xdr:cNvPr id="294" name="Text Box 274"/>
        <xdr:cNvSpPr txBox="1">
          <a:spLocks noChangeArrowheads="1"/>
        </xdr:cNvSpPr>
      </xdr:nvSpPr>
      <xdr:spPr>
        <a:xfrm>
          <a:off x="514350" y="135093075"/>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332</xdr:row>
      <xdr:rowOff>0</xdr:rowOff>
    </xdr:from>
    <xdr:ext cx="76200" cy="390525"/>
    <xdr:sp>
      <xdr:nvSpPr>
        <xdr:cNvPr id="295" name="Text Box 275"/>
        <xdr:cNvSpPr txBox="1">
          <a:spLocks noChangeArrowheads="1"/>
        </xdr:cNvSpPr>
      </xdr:nvSpPr>
      <xdr:spPr>
        <a:xfrm>
          <a:off x="9153525" y="135093075"/>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332</xdr:row>
      <xdr:rowOff>0</xdr:rowOff>
    </xdr:from>
    <xdr:ext cx="76200" cy="390525"/>
    <xdr:sp>
      <xdr:nvSpPr>
        <xdr:cNvPr id="296" name="Text Box 276"/>
        <xdr:cNvSpPr txBox="1">
          <a:spLocks noChangeArrowheads="1"/>
        </xdr:cNvSpPr>
      </xdr:nvSpPr>
      <xdr:spPr>
        <a:xfrm>
          <a:off x="514350" y="135093075"/>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332</xdr:row>
      <xdr:rowOff>0</xdr:rowOff>
    </xdr:from>
    <xdr:ext cx="76200" cy="390525"/>
    <xdr:sp>
      <xdr:nvSpPr>
        <xdr:cNvPr id="297" name="Text Box 277"/>
        <xdr:cNvSpPr txBox="1">
          <a:spLocks noChangeArrowheads="1"/>
        </xdr:cNvSpPr>
      </xdr:nvSpPr>
      <xdr:spPr>
        <a:xfrm>
          <a:off x="514350" y="135093075"/>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432</xdr:row>
      <xdr:rowOff>0</xdr:rowOff>
    </xdr:from>
    <xdr:ext cx="76200" cy="419100"/>
    <xdr:sp>
      <xdr:nvSpPr>
        <xdr:cNvPr id="298" name="Text Box 131"/>
        <xdr:cNvSpPr txBox="1">
          <a:spLocks noChangeArrowheads="1"/>
        </xdr:cNvSpPr>
      </xdr:nvSpPr>
      <xdr:spPr>
        <a:xfrm>
          <a:off x="514350" y="1721834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432</xdr:row>
      <xdr:rowOff>0</xdr:rowOff>
    </xdr:from>
    <xdr:ext cx="76200" cy="419100"/>
    <xdr:sp>
      <xdr:nvSpPr>
        <xdr:cNvPr id="299" name="Text Box 132"/>
        <xdr:cNvSpPr txBox="1">
          <a:spLocks noChangeArrowheads="1"/>
        </xdr:cNvSpPr>
      </xdr:nvSpPr>
      <xdr:spPr>
        <a:xfrm>
          <a:off x="514350" y="1721834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432</xdr:row>
      <xdr:rowOff>0</xdr:rowOff>
    </xdr:from>
    <xdr:ext cx="76200" cy="419100"/>
    <xdr:sp>
      <xdr:nvSpPr>
        <xdr:cNvPr id="300" name="Text Box 133"/>
        <xdr:cNvSpPr txBox="1">
          <a:spLocks noChangeArrowheads="1"/>
        </xdr:cNvSpPr>
      </xdr:nvSpPr>
      <xdr:spPr>
        <a:xfrm>
          <a:off x="514350" y="1721834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432</xdr:row>
      <xdr:rowOff>0</xdr:rowOff>
    </xdr:from>
    <xdr:ext cx="76200" cy="419100"/>
    <xdr:sp>
      <xdr:nvSpPr>
        <xdr:cNvPr id="301" name="Text Box 134"/>
        <xdr:cNvSpPr txBox="1">
          <a:spLocks noChangeArrowheads="1"/>
        </xdr:cNvSpPr>
      </xdr:nvSpPr>
      <xdr:spPr>
        <a:xfrm>
          <a:off x="514350" y="1721834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432</xdr:row>
      <xdr:rowOff>0</xdr:rowOff>
    </xdr:from>
    <xdr:ext cx="76200" cy="419100"/>
    <xdr:sp>
      <xdr:nvSpPr>
        <xdr:cNvPr id="302" name="Text Box 135"/>
        <xdr:cNvSpPr txBox="1">
          <a:spLocks noChangeArrowheads="1"/>
        </xdr:cNvSpPr>
      </xdr:nvSpPr>
      <xdr:spPr>
        <a:xfrm>
          <a:off x="514350" y="1721834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432</xdr:row>
      <xdr:rowOff>0</xdr:rowOff>
    </xdr:from>
    <xdr:ext cx="76200" cy="419100"/>
    <xdr:sp>
      <xdr:nvSpPr>
        <xdr:cNvPr id="303" name="Text Box 136"/>
        <xdr:cNvSpPr txBox="1">
          <a:spLocks noChangeArrowheads="1"/>
        </xdr:cNvSpPr>
      </xdr:nvSpPr>
      <xdr:spPr>
        <a:xfrm>
          <a:off x="9153525" y="1721834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432</xdr:row>
      <xdr:rowOff>0</xdr:rowOff>
    </xdr:from>
    <xdr:ext cx="76200" cy="419100"/>
    <xdr:sp>
      <xdr:nvSpPr>
        <xdr:cNvPr id="304" name="Text Box 137"/>
        <xdr:cNvSpPr txBox="1">
          <a:spLocks noChangeArrowheads="1"/>
        </xdr:cNvSpPr>
      </xdr:nvSpPr>
      <xdr:spPr>
        <a:xfrm>
          <a:off x="514350" y="1721834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432</xdr:row>
      <xdr:rowOff>0</xdr:rowOff>
    </xdr:from>
    <xdr:ext cx="76200" cy="419100"/>
    <xdr:sp>
      <xdr:nvSpPr>
        <xdr:cNvPr id="305" name="Text Box 138"/>
        <xdr:cNvSpPr txBox="1">
          <a:spLocks noChangeArrowheads="1"/>
        </xdr:cNvSpPr>
      </xdr:nvSpPr>
      <xdr:spPr>
        <a:xfrm>
          <a:off x="514350" y="1721834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432</xdr:row>
      <xdr:rowOff>0</xdr:rowOff>
    </xdr:from>
    <xdr:ext cx="76200" cy="419100"/>
    <xdr:sp>
      <xdr:nvSpPr>
        <xdr:cNvPr id="306" name="Text Box 139"/>
        <xdr:cNvSpPr txBox="1">
          <a:spLocks noChangeArrowheads="1"/>
        </xdr:cNvSpPr>
      </xdr:nvSpPr>
      <xdr:spPr>
        <a:xfrm>
          <a:off x="514350" y="1721834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432</xdr:row>
      <xdr:rowOff>0</xdr:rowOff>
    </xdr:from>
    <xdr:ext cx="76200" cy="419100"/>
    <xdr:sp>
      <xdr:nvSpPr>
        <xdr:cNvPr id="307" name="Text Box 270"/>
        <xdr:cNvSpPr txBox="1">
          <a:spLocks noChangeArrowheads="1"/>
        </xdr:cNvSpPr>
      </xdr:nvSpPr>
      <xdr:spPr>
        <a:xfrm>
          <a:off x="514350" y="1721834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432</xdr:row>
      <xdr:rowOff>0</xdr:rowOff>
    </xdr:from>
    <xdr:ext cx="76200" cy="419100"/>
    <xdr:sp>
      <xdr:nvSpPr>
        <xdr:cNvPr id="308" name="Text Box 271"/>
        <xdr:cNvSpPr txBox="1">
          <a:spLocks noChangeArrowheads="1"/>
        </xdr:cNvSpPr>
      </xdr:nvSpPr>
      <xdr:spPr>
        <a:xfrm>
          <a:off x="514350" y="1721834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432</xdr:row>
      <xdr:rowOff>0</xdr:rowOff>
    </xdr:from>
    <xdr:ext cx="76200" cy="419100"/>
    <xdr:sp>
      <xdr:nvSpPr>
        <xdr:cNvPr id="309" name="Text Box 272"/>
        <xdr:cNvSpPr txBox="1">
          <a:spLocks noChangeArrowheads="1"/>
        </xdr:cNvSpPr>
      </xdr:nvSpPr>
      <xdr:spPr>
        <a:xfrm>
          <a:off x="514350" y="1721834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432</xdr:row>
      <xdr:rowOff>0</xdr:rowOff>
    </xdr:from>
    <xdr:ext cx="76200" cy="419100"/>
    <xdr:sp>
      <xdr:nvSpPr>
        <xdr:cNvPr id="310" name="Text Box 273"/>
        <xdr:cNvSpPr txBox="1">
          <a:spLocks noChangeArrowheads="1"/>
        </xdr:cNvSpPr>
      </xdr:nvSpPr>
      <xdr:spPr>
        <a:xfrm>
          <a:off x="514350" y="1721834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432</xdr:row>
      <xdr:rowOff>0</xdr:rowOff>
    </xdr:from>
    <xdr:ext cx="76200" cy="419100"/>
    <xdr:sp>
      <xdr:nvSpPr>
        <xdr:cNvPr id="311" name="Text Box 274"/>
        <xdr:cNvSpPr txBox="1">
          <a:spLocks noChangeArrowheads="1"/>
        </xdr:cNvSpPr>
      </xdr:nvSpPr>
      <xdr:spPr>
        <a:xfrm>
          <a:off x="514350" y="1721834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432</xdr:row>
      <xdr:rowOff>0</xdr:rowOff>
    </xdr:from>
    <xdr:ext cx="76200" cy="419100"/>
    <xdr:sp>
      <xdr:nvSpPr>
        <xdr:cNvPr id="312" name="Text Box 275"/>
        <xdr:cNvSpPr txBox="1">
          <a:spLocks noChangeArrowheads="1"/>
        </xdr:cNvSpPr>
      </xdr:nvSpPr>
      <xdr:spPr>
        <a:xfrm>
          <a:off x="9153525" y="1721834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432</xdr:row>
      <xdr:rowOff>0</xdr:rowOff>
    </xdr:from>
    <xdr:ext cx="76200" cy="419100"/>
    <xdr:sp>
      <xdr:nvSpPr>
        <xdr:cNvPr id="313" name="Text Box 276"/>
        <xdr:cNvSpPr txBox="1">
          <a:spLocks noChangeArrowheads="1"/>
        </xdr:cNvSpPr>
      </xdr:nvSpPr>
      <xdr:spPr>
        <a:xfrm>
          <a:off x="514350" y="1721834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578</xdr:row>
      <xdr:rowOff>0</xdr:rowOff>
    </xdr:from>
    <xdr:ext cx="76200" cy="419100"/>
    <xdr:sp>
      <xdr:nvSpPr>
        <xdr:cNvPr id="314" name="Text Box 131"/>
        <xdr:cNvSpPr txBox="1">
          <a:spLocks noChangeArrowheads="1"/>
        </xdr:cNvSpPr>
      </xdr:nvSpPr>
      <xdr:spPr>
        <a:xfrm>
          <a:off x="514350" y="23972520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578</xdr:row>
      <xdr:rowOff>0</xdr:rowOff>
    </xdr:from>
    <xdr:ext cx="76200" cy="419100"/>
    <xdr:sp>
      <xdr:nvSpPr>
        <xdr:cNvPr id="315" name="Text Box 132"/>
        <xdr:cNvSpPr txBox="1">
          <a:spLocks noChangeArrowheads="1"/>
        </xdr:cNvSpPr>
      </xdr:nvSpPr>
      <xdr:spPr>
        <a:xfrm>
          <a:off x="514350" y="23972520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578</xdr:row>
      <xdr:rowOff>0</xdr:rowOff>
    </xdr:from>
    <xdr:ext cx="76200" cy="419100"/>
    <xdr:sp>
      <xdr:nvSpPr>
        <xdr:cNvPr id="316" name="Text Box 133"/>
        <xdr:cNvSpPr txBox="1">
          <a:spLocks noChangeArrowheads="1"/>
        </xdr:cNvSpPr>
      </xdr:nvSpPr>
      <xdr:spPr>
        <a:xfrm>
          <a:off x="514350" y="23972520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578</xdr:row>
      <xdr:rowOff>0</xdr:rowOff>
    </xdr:from>
    <xdr:ext cx="76200" cy="419100"/>
    <xdr:sp>
      <xdr:nvSpPr>
        <xdr:cNvPr id="317" name="Text Box 134"/>
        <xdr:cNvSpPr txBox="1">
          <a:spLocks noChangeArrowheads="1"/>
        </xdr:cNvSpPr>
      </xdr:nvSpPr>
      <xdr:spPr>
        <a:xfrm>
          <a:off x="514350" y="23972520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578</xdr:row>
      <xdr:rowOff>0</xdr:rowOff>
    </xdr:from>
    <xdr:ext cx="76200" cy="419100"/>
    <xdr:sp>
      <xdr:nvSpPr>
        <xdr:cNvPr id="318" name="Text Box 135"/>
        <xdr:cNvSpPr txBox="1">
          <a:spLocks noChangeArrowheads="1"/>
        </xdr:cNvSpPr>
      </xdr:nvSpPr>
      <xdr:spPr>
        <a:xfrm>
          <a:off x="514350" y="23972520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578</xdr:row>
      <xdr:rowOff>0</xdr:rowOff>
    </xdr:from>
    <xdr:ext cx="76200" cy="419100"/>
    <xdr:sp>
      <xdr:nvSpPr>
        <xdr:cNvPr id="319" name="Text Box 136"/>
        <xdr:cNvSpPr txBox="1">
          <a:spLocks noChangeArrowheads="1"/>
        </xdr:cNvSpPr>
      </xdr:nvSpPr>
      <xdr:spPr>
        <a:xfrm>
          <a:off x="9153525" y="23972520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578</xdr:row>
      <xdr:rowOff>0</xdr:rowOff>
    </xdr:from>
    <xdr:ext cx="76200" cy="419100"/>
    <xdr:sp>
      <xdr:nvSpPr>
        <xdr:cNvPr id="320" name="Text Box 137"/>
        <xdr:cNvSpPr txBox="1">
          <a:spLocks noChangeArrowheads="1"/>
        </xdr:cNvSpPr>
      </xdr:nvSpPr>
      <xdr:spPr>
        <a:xfrm>
          <a:off x="514350" y="23972520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578</xdr:row>
      <xdr:rowOff>0</xdr:rowOff>
    </xdr:from>
    <xdr:ext cx="76200" cy="419100"/>
    <xdr:sp>
      <xdr:nvSpPr>
        <xdr:cNvPr id="321" name="Text Box 138"/>
        <xdr:cNvSpPr txBox="1">
          <a:spLocks noChangeArrowheads="1"/>
        </xdr:cNvSpPr>
      </xdr:nvSpPr>
      <xdr:spPr>
        <a:xfrm>
          <a:off x="514350" y="23972520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578</xdr:row>
      <xdr:rowOff>0</xdr:rowOff>
    </xdr:from>
    <xdr:ext cx="76200" cy="419100"/>
    <xdr:sp>
      <xdr:nvSpPr>
        <xdr:cNvPr id="322" name="Text Box 139"/>
        <xdr:cNvSpPr txBox="1">
          <a:spLocks noChangeArrowheads="1"/>
        </xdr:cNvSpPr>
      </xdr:nvSpPr>
      <xdr:spPr>
        <a:xfrm>
          <a:off x="514350" y="23972520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578</xdr:row>
      <xdr:rowOff>0</xdr:rowOff>
    </xdr:from>
    <xdr:ext cx="76200" cy="419100"/>
    <xdr:sp>
      <xdr:nvSpPr>
        <xdr:cNvPr id="323" name="Text Box 270"/>
        <xdr:cNvSpPr txBox="1">
          <a:spLocks noChangeArrowheads="1"/>
        </xdr:cNvSpPr>
      </xdr:nvSpPr>
      <xdr:spPr>
        <a:xfrm>
          <a:off x="514350" y="23972520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578</xdr:row>
      <xdr:rowOff>0</xdr:rowOff>
    </xdr:from>
    <xdr:ext cx="76200" cy="419100"/>
    <xdr:sp>
      <xdr:nvSpPr>
        <xdr:cNvPr id="324" name="Text Box 271"/>
        <xdr:cNvSpPr txBox="1">
          <a:spLocks noChangeArrowheads="1"/>
        </xdr:cNvSpPr>
      </xdr:nvSpPr>
      <xdr:spPr>
        <a:xfrm>
          <a:off x="514350" y="23972520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578</xdr:row>
      <xdr:rowOff>0</xdr:rowOff>
    </xdr:from>
    <xdr:ext cx="76200" cy="419100"/>
    <xdr:sp>
      <xdr:nvSpPr>
        <xdr:cNvPr id="325" name="Text Box 272"/>
        <xdr:cNvSpPr txBox="1">
          <a:spLocks noChangeArrowheads="1"/>
        </xdr:cNvSpPr>
      </xdr:nvSpPr>
      <xdr:spPr>
        <a:xfrm>
          <a:off x="514350" y="23972520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578</xdr:row>
      <xdr:rowOff>0</xdr:rowOff>
    </xdr:from>
    <xdr:ext cx="76200" cy="419100"/>
    <xdr:sp>
      <xdr:nvSpPr>
        <xdr:cNvPr id="326" name="Text Box 273"/>
        <xdr:cNvSpPr txBox="1">
          <a:spLocks noChangeArrowheads="1"/>
        </xdr:cNvSpPr>
      </xdr:nvSpPr>
      <xdr:spPr>
        <a:xfrm>
          <a:off x="514350" y="23972520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578</xdr:row>
      <xdr:rowOff>0</xdr:rowOff>
    </xdr:from>
    <xdr:ext cx="76200" cy="419100"/>
    <xdr:sp>
      <xdr:nvSpPr>
        <xdr:cNvPr id="327" name="Text Box 274"/>
        <xdr:cNvSpPr txBox="1">
          <a:spLocks noChangeArrowheads="1"/>
        </xdr:cNvSpPr>
      </xdr:nvSpPr>
      <xdr:spPr>
        <a:xfrm>
          <a:off x="514350" y="23972520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578</xdr:row>
      <xdr:rowOff>0</xdr:rowOff>
    </xdr:from>
    <xdr:ext cx="76200" cy="419100"/>
    <xdr:sp>
      <xdr:nvSpPr>
        <xdr:cNvPr id="328" name="Text Box 275"/>
        <xdr:cNvSpPr txBox="1">
          <a:spLocks noChangeArrowheads="1"/>
        </xdr:cNvSpPr>
      </xdr:nvSpPr>
      <xdr:spPr>
        <a:xfrm>
          <a:off x="9153525" y="23972520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578</xdr:row>
      <xdr:rowOff>0</xdr:rowOff>
    </xdr:from>
    <xdr:ext cx="76200" cy="419100"/>
    <xdr:sp>
      <xdr:nvSpPr>
        <xdr:cNvPr id="329" name="Text Box 276"/>
        <xdr:cNvSpPr txBox="1">
          <a:spLocks noChangeArrowheads="1"/>
        </xdr:cNvSpPr>
      </xdr:nvSpPr>
      <xdr:spPr>
        <a:xfrm>
          <a:off x="514350" y="23972520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578</xdr:row>
      <xdr:rowOff>0</xdr:rowOff>
    </xdr:from>
    <xdr:ext cx="76200" cy="419100"/>
    <xdr:sp>
      <xdr:nvSpPr>
        <xdr:cNvPr id="330" name="Text Box 277"/>
        <xdr:cNvSpPr txBox="1">
          <a:spLocks noChangeArrowheads="1"/>
        </xdr:cNvSpPr>
      </xdr:nvSpPr>
      <xdr:spPr>
        <a:xfrm>
          <a:off x="514350" y="23972520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318</xdr:row>
      <xdr:rowOff>0</xdr:rowOff>
    </xdr:from>
    <xdr:ext cx="76200" cy="180975"/>
    <xdr:sp>
      <xdr:nvSpPr>
        <xdr:cNvPr id="331" name="Text Box 131"/>
        <xdr:cNvSpPr txBox="1">
          <a:spLocks noChangeArrowheads="1"/>
        </xdr:cNvSpPr>
      </xdr:nvSpPr>
      <xdr:spPr>
        <a:xfrm>
          <a:off x="514350" y="13132117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318</xdr:row>
      <xdr:rowOff>0</xdr:rowOff>
    </xdr:from>
    <xdr:ext cx="76200" cy="180975"/>
    <xdr:sp>
      <xdr:nvSpPr>
        <xdr:cNvPr id="332" name="Text Box 132"/>
        <xdr:cNvSpPr txBox="1">
          <a:spLocks noChangeArrowheads="1"/>
        </xdr:cNvSpPr>
      </xdr:nvSpPr>
      <xdr:spPr>
        <a:xfrm>
          <a:off x="514350" y="13132117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318</xdr:row>
      <xdr:rowOff>0</xdr:rowOff>
    </xdr:from>
    <xdr:ext cx="76200" cy="180975"/>
    <xdr:sp>
      <xdr:nvSpPr>
        <xdr:cNvPr id="333" name="Text Box 133"/>
        <xdr:cNvSpPr txBox="1">
          <a:spLocks noChangeArrowheads="1"/>
        </xdr:cNvSpPr>
      </xdr:nvSpPr>
      <xdr:spPr>
        <a:xfrm>
          <a:off x="514350" y="13132117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318</xdr:row>
      <xdr:rowOff>0</xdr:rowOff>
    </xdr:from>
    <xdr:ext cx="76200" cy="180975"/>
    <xdr:sp>
      <xdr:nvSpPr>
        <xdr:cNvPr id="334" name="Text Box 134"/>
        <xdr:cNvSpPr txBox="1">
          <a:spLocks noChangeArrowheads="1"/>
        </xdr:cNvSpPr>
      </xdr:nvSpPr>
      <xdr:spPr>
        <a:xfrm>
          <a:off x="514350" y="13132117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318</xdr:row>
      <xdr:rowOff>0</xdr:rowOff>
    </xdr:from>
    <xdr:ext cx="76200" cy="180975"/>
    <xdr:sp>
      <xdr:nvSpPr>
        <xdr:cNvPr id="335" name="Text Box 135"/>
        <xdr:cNvSpPr txBox="1">
          <a:spLocks noChangeArrowheads="1"/>
        </xdr:cNvSpPr>
      </xdr:nvSpPr>
      <xdr:spPr>
        <a:xfrm>
          <a:off x="514350" y="13132117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318</xdr:row>
      <xdr:rowOff>0</xdr:rowOff>
    </xdr:from>
    <xdr:ext cx="76200" cy="180975"/>
    <xdr:sp>
      <xdr:nvSpPr>
        <xdr:cNvPr id="336" name="Text Box 136"/>
        <xdr:cNvSpPr txBox="1">
          <a:spLocks noChangeArrowheads="1"/>
        </xdr:cNvSpPr>
      </xdr:nvSpPr>
      <xdr:spPr>
        <a:xfrm>
          <a:off x="9153525" y="13132117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318</xdr:row>
      <xdr:rowOff>0</xdr:rowOff>
    </xdr:from>
    <xdr:ext cx="76200" cy="180975"/>
    <xdr:sp>
      <xdr:nvSpPr>
        <xdr:cNvPr id="337" name="Text Box 137"/>
        <xdr:cNvSpPr txBox="1">
          <a:spLocks noChangeArrowheads="1"/>
        </xdr:cNvSpPr>
      </xdr:nvSpPr>
      <xdr:spPr>
        <a:xfrm>
          <a:off x="514350" y="13132117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318</xdr:row>
      <xdr:rowOff>0</xdr:rowOff>
    </xdr:from>
    <xdr:ext cx="76200" cy="180975"/>
    <xdr:sp>
      <xdr:nvSpPr>
        <xdr:cNvPr id="338" name="Text Box 138"/>
        <xdr:cNvSpPr txBox="1">
          <a:spLocks noChangeArrowheads="1"/>
        </xdr:cNvSpPr>
      </xdr:nvSpPr>
      <xdr:spPr>
        <a:xfrm>
          <a:off x="514350" y="13132117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318</xdr:row>
      <xdr:rowOff>0</xdr:rowOff>
    </xdr:from>
    <xdr:ext cx="76200" cy="180975"/>
    <xdr:sp>
      <xdr:nvSpPr>
        <xdr:cNvPr id="339" name="Text Box 139"/>
        <xdr:cNvSpPr txBox="1">
          <a:spLocks noChangeArrowheads="1"/>
        </xdr:cNvSpPr>
      </xdr:nvSpPr>
      <xdr:spPr>
        <a:xfrm>
          <a:off x="514350" y="13132117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318</xdr:row>
      <xdr:rowOff>0</xdr:rowOff>
    </xdr:from>
    <xdr:ext cx="76200" cy="180975"/>
    <xdr:sp>
      <xdr:nvSpPr>
        <xdr:cNvPr id="340" name="Text Box 270"/>
        <xdr:cNvSpPr txBox="1">
          <a:spLocks noChangeArrowheads="1"/>
        </xdr:cNvSpPr>
      </xdr:nvSpPr>
      <xdr:spPr>
        <a:xfrm>
          <a:off x="514350" y="13132117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318</xdr:row>
      <xdr:rowOff>0</xdr:rowOff>
    </xdr:from>
    <xdr:ext cx="76200" cy="180975"/>
    <xdr:sp>
      <xdr:nvSpPr>
        <xdr:cNvPr id="341" name="Text Box 271"/>
        <xdr:cNvSpPr txBox="1">
          <a:spLocks noChangeArrowheads="1"/>
        </xdr:cNvSpPr>
      </xdr:nvSpPr>
      <xdr:spPr>
        <a:xfrm>
          <a:off x="514350" y="13132117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318</xdr:row>
      <xdr:rowOff>0</xdr:rowOff>
    </xdr:from>
    <xdr:ext cx="76200" cy="180975"/>
    <xdr:sp>
      <xdr:nvSpPr>
        <xdr:cNvPr id="342" name="Text Box 272"/>
        <xdr:cNvSpPr txBox="1">
          <a:spLocks noChangeArrowheads="1"/>
        </xdr:cNvSpPr>
      </xdr:nvSpPr>
      <xdr:spPr>
        <a:xfrm>
          <a:off x="514350" y="13132117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318</xdr:row>
      <xdr:rowOff>0</xdr:rowOff>
    </xdr:from>
    <xdr:ext cx="76200" cy="180975"/>
    <xdr:sp>
      <xdr:nvSpPr>
        <xdr:cNvPr id="343" name="Text Box 273"/>
        <xdr:cNvSpPr txBox="1">
          <a:spLocks noChangeArrowheads="1"/>
        </xdr:cNvSpPr>
      </xdr:nvSpPr>
      <xdr:spPr>
        <a:xfrm>
          <a:off x="514350" y="13132117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318</xdr:row>
      <xdr:rowOff>0</xdr:rowOff>
    </xdr:from>
    <xdr:ext cx="76200" cy="180975"/>
    <xdr:sp>
      <xdr:nvSpPr>
        <xdr:cNvPr id="344" name="Text Box 274"/>
        <xdr:cNvSpPr txBox="1">
          <a:spLocks noChangeArrowheads="1"/>
        </xdr:cNvSpPr>
      </xdr:nvSpPr>
      <xdr:spPr>
        <a:xfrm>
          <a:off x="514350" y="13132117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318</xdr:row>
      <xdr:rowOff>0</xdr:rowOff>
    </xdr:from>
    <xdr:ext cx="76200" cy="180975"/>
    <xdr:sp>
      <xdr:nvSpPr>
        <xdr:cNvPr id="345" name="Text Box 275"/>
        <xdr:cNvSpPr txBox="1">
          <a:spLocks noChangeArrowheads="1"/>
        </xdr:cNvSpPr>
      </xdr:nvSpPr>
      <xdr:spPr>
        <a:xfrm>
          <a:off x="9153525" y="13132117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318</xdr:row>
      <xdr:rowOff>0</xdr:rowOff>
    </xdr:from>
    <xdr:ext cx="76200" cy="180975"/>
    <xdr:sp>
      <xdr:nvSpPr>
        <xdr:cNvPr id="346" name="Text Box 276"/>
        <xdr:cNvSpPr txBox="1">
          <a:spLocks noChangeArrowheads="1"/>
        </xdr:cNvSpPr>
      </xdr:nvSpPr>
      <xdr:spPr>
        <a:xfrm>
          <a:off x="514350" y="13132117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331</xdr:row>
      <xdr:rowOff>0</xdr:rowOff>
    </xdr:from>
    <xdr:ext cx="76200" cy="180975"/>
    <xdr:sp>
      <xdr:nvSpPr>
        <xdr:cNvPr id="347" name="Text Box 131"/>
        <xdr:cNvSpPr txBox="1">
          <a:spLocks noChangeArrowheads="1"/>
        </xdr:cNvSpPr>
      </xdr:nvSpPr>
      <xdr:spPr>
        <a:xfrm>
          <a:off x="514350" y="13488352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331</xdr:row>
      <xdr:rowOff>0</xdr:rowOff>
    </xdr:from>
    <xdr:ext cx="76200" cy="180975"/>
    <xdr:sp>
      <xdr:nvSpPr>
        <xdr:cNvPr id="348" name="Text Box 132"/>
        <xdr:cNvSpPr txBox="1">
          <a:spLocks noChangeArrowheads="1"/>
        </xdr:cNvSpPr>
      </xdr:nvSpPr>
      <xdr:spPr>
        <a:xfrm>
          <a:off x="514350" y="13488352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331</xdr:row>
      <xdr:rowOff>0</xdr:rowOff>
    </xdr:from>
    <xdr:ext cx="76200" cy="180975"/>
    <xdr:sp>
      <xdr:nvSpPr>
        <xdr:cNvPr id="349" name="Text Box 133"/>
        <xdr:cNvSpPr txBox="1">
          <a:spLocks noChangeArrowheads="1"/>
        </xdr:cNvSpPr>
      </xdr:nvSpPr>
      <xdr:spPr>
        <a:xfrm>
          <a:off x="514350" y="13488352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331</xdr:row>
      <xdr:rowOff>0</xdr:rowOff>
    </xdr:from>
    <xdr:ext cx="76200" cy="180975"/>
    <xdr:sp>
      <xdr:nvSpPr>
        <xdr:cNvPr id="350" name="Text Box 134"/>
        <xdr:cNvSpPr txBox="1">
          <a:spLocks noChangeArrowheads="1"/>
        </xdr:cNvSpPr>
      </xdr:nvSpPr>
      <xdr:spPr>
        <a:xfrm>
          <a:off x="514350" y="13488352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331</xdr:row>
      <xdr:rowOff>0</xdr:rowOff>
    </xdr:from>
    <xdr:ext cx="76200" cy="180975"/>
    <xdr:sp>
      <xdr:nvSpPr>
        <xdr:cNvPr id="351" name="Text Box 135"/>
        <xdr:cNvSpPr txBox="1">
          <a:spLocks noChangeArrowheads="1"/>
        </xdr:cNvSpPr>
      </xdr:nvSpPr>
      <xdr:spPr>
        <a:xfrm>
          <a:off x="514350" y="13488352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331</xdr:row>
      <xdr:rowOff>0</xdr:rowOff>
    </xdr:from>
    <xdr:ext cx="76200" cy="180975"/>
    <xdr:sp>
      <xdr:nvSpPr>
        <xdr:cNvPr id="352" name="Text Box 136"/>
        <xdr:cNvSpPr txBox="1">
          <a:spLocks noChangeArrowheads="1"/>
        </xdr:cNvSpPr>
      </xdr:nvSpPr>
      <xdr:spPr>
        <a:xfrm>
          <a:off x="9153525" y="13488352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331</xdr:row>
      <xdr:rowOff>0</xdr:rowOff>
    </xdr:from>
    <xdr:ext cx="76200" cy="180975"/>
    <xdr:sp>
      <xdr:nvSpPr>
        <xdr:cNvPr id="353" name="Text Box 137"/>
        <xdr:cNvSpPr txBox="1">
          <a:spLocks noChangeArrowheads="1"/>
        </xdr:cNvSpPr>
      </xdr:nvSpPr>
      <xdr:spPr>
        <a:xfrm>
          <a:off x="514350" y="13488352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331</xdr:row>
      <xdr:rowOff>0</xdr:rowOff>
    </xdr:from>
    <xdr:ext cx="76200" cy="180975"/>
    <xdr:sp>
      <xdr:nvSpPr>
        <xdr:cNvPr id="354" name="Text Box 138"/>
        <xdr:cNvSpPr txBox="1">
          <a:spLocks noChangeArrowheads="1"/>
        </xdr:cNvSpPr>
      </xdr:nvSpPr>
      <xdr:spPr>
        <a:xfrm>
          <a:off x="514350" y="13488352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331</xdr:row>
      <xdr:rowOff>0</xdr:rowOff>
    </xdr:from>
    <xdr:ext cx="76200" cy="180975"/>
    <xdr:sp>
      <xdr:nvSpPr>
        <xdr:cNvPr id="355" name="Text Box 139"/>
        <xdr:cNvSpPr txBox="1">
          <a:spLocks noChangeArrowheads="1"/>
        </xdr:cNvSpPr>
      </xdr:nvSpPr>
      <xdr:spPr>
        <a:xfrm>
          <a:off x="514350" y="13488352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331</xdr:row>
      <xdr:rowOff>0</xdr:rowOff>
    </xdr:from>
    <xdr:ext cx="76200" cy="180975"/>
    <xdr:sp>
      <xdr:nvSpPr>
        <xdr:cNvPr id="356" name="Text Box 270"/>
        <xdr:cNvSpPr txBox="1">
          <a:spLocks noChangeArrowheads="1"/>
        </xdr:cNvSpPr>
      </xdr:nvSpPr>
      <xdr:spPr>
        <a:xfrm>
          <a:off x="514350" y="13488352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331</xdr:row>
      <xdr:rowOff>0</xdr:rowOff>
    </xdr:from>
    <xdr:ext cx="76200" cy="180975"/>
    <xdr:sp>
      <xdr:nvSpPr>
        <xdr:cNvPr id="357" name="Text Box 271"/>
        <xdr:cNvSpPr txBox="1">
          <a:spLocks noChangeArrowheads="1"/>
        </xdr:cNvSpPr>
      </xdr:nvSpPr>
      <xdr:spPr>
        <a:xfrm>
          <a:off x="514350" y="13488352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331</xdr:row>
      <xdr:rowOff>0</xdr:rowOff>
    </xdr:from>
    <xdr:ext cx="76200" cy="180975"/>
    <xdr:sp>
      <xdr:nvSpPr>
        <xdr:cNvPr id="358" name="Text Box 272"/>
        <xdr:cNvSpPr txBox="1">
          <a:spLocks noChangeArrowheads="1"/>
        </xdr:cNvSpPr>
      </xdr:nvSpPr>
      <xdr:spPr>
        <a:xfrm>
          <a:off x="514350" y="13488352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331</xdr:row>
      <xdr:rowOff>0</xdr:rowOff>
    </xdr:from>
    <xdr:ext cx="76200" cy="180975"/>
    <xdr:sp>
      <xdr:nvSpPr>
        <xdr:cNvPr id="359" name="Text Box 273"/>
        <xdr:cNvSpPr txBox="1">
          <a:spLocks noChangeArrowheads="1"/>
        </xdr:cNvSpPr>
      </xdr:nvSpPr>
      <xdr:spPr>
        <a:xfrm>
          <a:off x="514350" y="13488352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331</xdr:row>
      <xdr:rowOff>0</xdr:rowOff>
    </xdr:from>
    <xdr:ext cx="76200" cy="180975"/>
    <xdr:sp>
      <xdr:nvSpPr>
        <xdr:cNvPr id="360" name="Text Box 274"/>
        <xdr:cNvSpPr txBox="1">
          <a:spLocks noChangeArrowheads="1"/>
        </xdr:cNvSpPr>
      </xdr:nvSpPr>
      <xdr:spPr>
        <a:xfrm>
          <a:off x="514350" y="13488352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331</xdr:row>
      <xdr:rowOff>0</xdr:rowOff>
    </xdr:from>
    <xdr:ext cx="76200" cy="180975"/>
    <xdr:sp>
      <xdr:nvSpPr>
        <xdr:cNvPr id="361" name="Text Box 275"/>
        <xdr:cNvSpPr txBox="1">
          <a:spLocks noChangeArrowheads="1"/>
        </xdr:cNvSpPr>
      </xdr:nvSpPr>
      <xdr:spPr>
        <a:xfrm>
          <a:off x="9153525" y="13488352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331</xdr:row>
      <xdr:rowOff>0</xdr:rowOff>
    </xdr:from>
    <xdr:ext cx="76200" cy="180975"/>
    <xdr:sp>
      <xdr:nvSpPr>
        <xdr:cNvPr id="362" name="Text Box 276"/>
        <xdr:cNvSpPr txBox="1">
          <a:spLocks noChangeArrowheads="1"/>
        </xdr:cNvSpPr>
      </xdr:nvSpPr>
      <xdr:spPr>
        <a:xfrm>
          <a:off x="514350" y="13488352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331</xdr:row>
      <xdr:rowOff>0</xdr:rowOff>
    </xdr:from>
    <xdr:ext cx="76200" cy="180975"/>
    <xdr:sp>
      <xdr:nvSpPr>
        <xdr:cNvPr id="363" name="Text Box 277"/>
        <xdr:cNvSpPr txBox="1">
          <a:spLocks noChangeArrowheads="1"/>
        </xdr:cNvSpPr>
      </xdr:nvSpPr>
      <xdr:spPr>
        <a:xfrm>
          <a:off x="514350" y="13488352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542</xdr:row>
      <xdr:rowOff>0</xdr:rowOff>
    </xdr:from>
    <xdr:ext cx="76200" cy="838200"/>
    <xdr:sp>
      <xdr:nvSpPr>
        <xdr:cNvPr id="364" name="Text Box 131"/>
        <xdr:cNvSpPr txBox="1">
          <a:spLocks noChangeArrowheads="1"/>
        </xdr:cNvSpPr>
      </xdr:nvSpPr>
      <xdr:spPr>
        <a:xfrm>
          <a:off x="514350" y="224570925"/>
          <a:ext cx="76200" cy="838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542</xdr:row>
      <xdr:rowOff>0</xdr:rowOff>
    </xdr:from>
    <xdr:ext cx="76200" cy="838200"/>
    <xdr:sp>
      <xdr:nvSpPr>
        <xdr:cNvPr id="365" name="Text Box 132"/>
        <xdr:cNvSpPr txBox="1">
          <a:spLocks noChangeArrowheads="1"/>
        </xdr:cNvSpPr>
      </xdr:nvSpPr>
      <xdr:spPr>
        <a:xfrm>
          <a:off x="514350" y="224570925"/>
          <a:ext cx="76200" cy="838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542</xdr:row>
      <xdr:rowOff>0</xdr:rowOff>
    </xdr:from>
    <xdr:ext cx="76200" cy="838200"/>
    <xdr:sp>
      <xdr:nvSpPr>
        <xdr:cNvPr id="366" name="Text Box 133"/>
        <xdr:cNvSpPr txBox="1">
          <a:spLocks noChangeArrowheads="1"/>
        </xdr:cNvSpPr>
      </xdr:nvSpPr>
      <xdr:spPr>
        <a:xfrm>
          <a:off x="514350" y="224570925"/>
          <a:ext cx="76200" cy="838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542</xdr:row>
      <xdr:rowOff>0</xdr:rowOff>
    </xdr:from>
    <xdr:ext cx="76200" cy="838200"/>
    <xdr:sp>
      <xdr:nvSpPr>
        <xdr:cNvPr id="367" name="Text Box 134"/>
        <xdr:cNvSpPr txBox="1">
          <a:spLocks noChangeArrowheads="1"/>
        </xdr:cNvSpPr>
      </xdr:nvSpPr>
      <xdr:spPr>
        <a:xfrm>
          <a:off x="514350" y="224570925"/>
          <a:ext cx="76200" cy="838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542</xdr:row>
      <xdr:rowOff>0</xdr:rowOff>
    </xdr:from>
    <xdr:ext cx="76200" cy="838200"/>
    <xdr:sp>
      <xdr:nvSpPr>
        <xdr:cNvPr id="368" name="Text Box 135"/>
        <xdr:cNvSpPr txBox="1">
          <a:spLocks noChangeArrowheads="1"/>
        </xdr:cNvSpPr>
      </xdr:nvSpPr>
      <xdr:spPr>
        <a:xfrm>
          <a:off x="514350" y="224570925"/>
          <a:ext cx="76200" cy="838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542</xdr:row>
      <xdr:rowOff>0</xdr:rowOff>
    </xdr:from>
    <xdr:ext cx="76200" cy="838200"/>
    <xdr:sp>
      <xdr:nvSpPr>
        <xdr:cNvPr id="369" name="Text Box 136"/>
        <xdr:cNvSpPr txBox="1">
          <a:spLocks noChangeArrowheads="1"/>
        </xdr:cNvSpPr>
      </xdr:nvSpPr>
      <xdr:spPr>
        <a:xfrm>
          <a:off x="9153525" y="224570925"/>
          <a:ext cx="76200" cy="838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542</xdr:row>
      <xdr:rowOff>0</xdr:rowOff>
    </xdr:from>
    <xdr:ext cx="76200" cy="838200"/>
    <xdr:sp>
      <xdr:nvSpPr>
        <xdr:cNvPr id="370" name="Text Box 137"/>
        <xdr:cNvSpPr txBox="1">
          <a:spLocks noChangeArrowheads="1"/>
        </xdr:cNvSpPr>
      </xdr:nvSpPr>
      <xdr:spPr>
        <a:xfrm>
          <a:off x="514350" y="224570925"/>
          <a:ext cx="76200" cy="838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542</xdr:row>
      <xdr:rowOff>0</xdr:rowOff>
    </xdr:from>
    <xdr:ext cx="76200" cy="838200"/>
    <xdr:sp>
      <xdr:nvSpPr>
        <xdr:cNvPr id="371" name="Text Box 138"/>
        <xdr:cNvSpPr txBox="1">
          <a:spLocks noChangeArrowheads="1"/>
        </xdr:cNvSpPr>
      </xdr:nvSpPr>
      <xdr:spPr>
        <a:xfrm>
          <a:off x="514350" y="224570925"/>
          <a:ext cx="76200" cy="838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542</xdr:row>
      <xdr:rowOff>0</xdr:rowOff>
    </xdr:from>
    <xdr:ext cx="76200" cy="838200"/>
    <xdr:sp>
      <xdr:nvSpPr>
        <xdr:cNvPr id="372" name="Text Box 139"/>
        <xdr:cNvSpPr txBox="1">
          <a:spLocks noChangeArrowheads="1"/>
        </xdr:cNvSpPr>
      </xdr:nvSpPr>
      <xdr:spPr>
        <a:xfrm>
          <a:off x="514350" y="224570925"/>
          <a:ext cx="76200" cy="838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542</xdr:row>
      <xdr:rowOff>0</xdr:rowOff>
    </xdr:from>
    <xdr:ext cx="76200" cy="838200"/>
    <xdr:sp>
      <xdr:nvSpPr>
        <xdr:cNvPr id="373" name="Text Box 270"/>
        <xdr:cNvSpPr txBox="1">
          <a:spLocks noChangeArrowheads="1"/>
        </xdr:cNvSpPr>
      </xdr:nvSpPr>
      <xdr:spPr>
        <a:xfrm>
          <a:off x="514350" y="224570925"/>
          <a:ext cx="76200" cy="838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542</xdr:row>
      <xdr:rowOff>0</xdr:rowOff>
    </xdr:from>
    <xdr:ext cx="76200" cy="838200"/>
    <xdr:sp>
      <xdr:nvSpPr>
        <xdr:cNvPr id="374" name="Text Box 271"/>
        <xdr:cNvSpPr txBox="1">
          <a:spLocks noChangeArrowheads="1"/>
        </xdr:cNvSpPr>
      </xdr:nvSpPr>
      <xdr:spPr>
        <a:xfrm>
          <a:off x="514350" y="224570925"/>
          <a:ext cx="76200" cy="838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542</xdr:row>
      <xdr:rowOff>0</xdr:rowOff>
    </xdr:from>
    <xdr:ext cx="76200" cy="838200"/>
    <xdr:sp>
      <xdr:nvSpPr>
        <xdr:cNvPr id="375" name="Text Box 272"/>
        <xdr:cNvSpPr txBox="1">
          <a:spLocks noChangeArrowheads="1"/>
        </xdr:cNvSpPr>
      </xdr:nvSpPr>
      <xdr:spPr>
        <a:xfrm>
          <a:off x="514350" y="224570925"/>
          <a:ext cx="76200" cy="838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542</xdr:row>
      <xdr:rowOff>0</xdr:rowOff>
    </xdr:from>
    <xdr:ext cx="76200" cy="838200"/>
    <xdr:sp>
      <xdr:nvSpPr>
        <xdr:cNvPr id="376" name="Text Box 273"/>
        <xdr:cNvSpPr txBox="1">
          <a:spLocks noChangeArrowheads="1"/>
        </xdr:cNvSpPr>
      </xdr:nvSpPr>
      <xdr:spPr>
        <a:xfrm>
          <a:off x="514350" y="224570925"/>
          <a:ext cx="76200" cy="838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542</xdr:row>
      <xdr:rowOff>0</xdr:rowOff>
    </xdr:from>
    <xdr:ext cx="76200" cy="838200"/>
    <xdr:sp>
      <xdr:nvSpPr>
        <xdr:cNvPr id="377" name="Text Box 274"/>
        <xdr:cNvSpPr txBox="1">
          <a:spLocks noChangeArrowheads="1"/>
        </xdr:cNvSpPr>
      </xdr:nvSpPr>
      <xdr:spPr>
        <a:xfrm>
          <a:off x="514350" y="224570925"/>
          <a:ext cx="76200" cy="838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542</xdr:row>
      <xdr:rowOff>0</xdr:rowOff>
    </xdr:from>
    <xdr:ext cx="76200" cy="838200"/>
    <xdr:sp>
      <xdr:nvSpPr>
        <xdr:cNvPr id="378" name="Text Box 275"/>
        <xdr:cNvSpPr txBox="1">
          <a:spLocks noChangeArrowheads="1"/>
        </xdr:cNvSpPr>
      </xdr:nvSpPr>
      <xdr:spPr>
        <a:xfrm>
          <a:off x="9153525" y="224570925"/>
          <a:ext cx="76200" cy="838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542</xdr:row>
      <xdr:rowOff>0</xdr:rowOff>
    </xdr:from>
    <xdr:ext cx="76200" cy="838200"/>
    <xdr:sp>
      <xdr:nvSpPr>
        <xdr:cNvPr id="379" name="Text Box 276"/>
        <xdr:cNvSpPr txBox="1">
          <a:spLocks noChangeArrowheads="1"/>
        </xdr:cNvSpPr>
      </xdr:nvSpPr>
      <xdr:spPr>
        <a:xfrm>
          <a:off x="514350" y="224570925"/>
          <a:ext cx="76200" cy="838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551</xdr:row>
      <xdr:rowOff>0</xdr:rowOff>
    </xdr:from>
    <xdr:ext cx="76200" cy="419100"/>
    <xdr:sp>
      <xdr:nvSpPr>
        <xdr:cNvPr id="380" name="Text Box 131"/>
        <xdr:cNvSpPr txBox="1">
          <a:spLocks noChangeArrowheads="1"/>
        </xdr:cNvSpPr>
      </xdr:nvSpPr>
      <xdr:spPr>
        <a:xfrm>
          <a:off x="514350" y="2300192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551</xdr:row>
      <xdr:rowOff>0</xdr:rowOff>
    </xdr:from>
    <xdr:ext cx="76200" cy="419100"/>
    <xdr:sp>
      <xdr:nvSpPr>
        <xdr:cNvPr id="381" name="Text Box 132"/>
        <xdr:cNvSpPr txBox="1">
          <a:spLocks noChangeArrowheads="1"/>
        </xdr:cNvSpPr>
      </xdr:nvSpPr>
      <xdr:spPr>
        <a:xfrm>
          <a:off x="514350" y="2300192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551</xdr:row>
      <xdr:rowOff>0</xdr:rowOff>
    </xdr:from>
    <xdr:ext cx="76200" cy="419100"/>
    <xdr:sp>
      <xdr:nvSpPr>
        <xdr:cNvPr id="382" name="Text Box 133"/>
        <xdr:cNvSpPr txBox="1">
          <a:spLocks noChangeArrowheads="1"/>
        </xdr:cNvSpPr>
      </xdr:nvSpPr>
      <xdr:spPr>
        <a:xfrm>
          <a:off x="514350" y="2300192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551</xdr:row>
      <xdr:rowOff>0</xdr:rowOff>
    </xdr:from>
    <xdr:ext cx="76200" cy="419100"/>
    <xdr:sp>
      <xdr:nvSpPr>
        <xdr:cNvPr id="383" name="Text Box 134"/>
        <xdr:cNvSpPr txBox="1">
          <a:spLocks noChangeArrowheads="1"/>
        </xdr:cNvSpPr>
      </xdr:nvSpPr>
      <xdr:spPr>
        <a:xfrm>
          <a:off x="514350" y="2300192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551</xdr:row>
      <xdr:rowOff>0</xdr:rowOff>
    </xdr:from>
    <xdr:ext cx="76200" cy="419100"/>
    <xdr:sp>
      <xdr:nvSpPr>
        <xdr:cNvPr id="384" name="Text Box 135"/>
        <xdr:cNvSpPr txBox="1">
          <a:spLocks noChangeArrowheads="1"/>
        </xdr:cNvSpPr>
      </xdr:nvSpPr>
      <xdr:spPr>
        <a:xfrm>
          <a:off x="514350" y="2300192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551</xdr:row>
      <xdr:rowOff>0</xdr:rowOff>
    </xdr:from>
    <xdr:ext cx="76200" cy="419100"/>
    <xdr:sp>
      <xdr:nvSpPr>
        <xdr:cNvPr id="385" name="Text Box 136"/>
        <xdr:cNvSpPr txBox="1">
          <a:spLocks noChangeArrowheads="1"/>
        </xdr:cNvSpPr>
      </xdr:nvSpPr>
      <xdr:spPr>
        <a:xfrm>
          <a:off x="9153525" y="2300192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551</xdr:row>
      <xdr:rowOff>0</xdr:rowOff>
    </xdr:from>
    <xdr:ext cx="76200" cy="419100"/>
    <xdr:sp>
      <xdr:nvSpPr>
        <xdr:cNvPr id="386" name="Text Box 137"/>
        <xdr:cNvSpPr txBox="1">
          <a:spLocks noChangeArrowheads="1"/>
        </xdr:cNvSpPr>
      </xdr:nvSpPr>
      <xdr:spPr>
        <a:xfrm>
          <a:off x="514350" y="2300192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551</xdr:row>
      <xdr:rowOff>0</xdr:rowOff>
    </xdr:from>
    <xdr:ext cx="76200" cy="419100"/>
    <xdr:sp>
      <xdr:nvSpPr>
        <xdr:cNvPr id="387" name="Text Box 138"/>
        <xdr:cNvSpPr txBox="1">
          <a:spLocks noChangeArrowheads="1"/>
        </xdr:cNvSpPr>
      </xdr:nvSpPr>
      <xdr:spPr>
        <a:xfrm>
          <a:off x="514350" y="2300192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551</xdr:row>
      <xdr:rowOff>0</xdr:rowOff>
    </xdr:from>
    <xdr:ext cx="76200" cy="419100"/>
    <xdr:sp>
      <xdr:nvSpPr>
        <xdr:cNvPr id="388" name="Text Box 139"/>
        <xdr:cNvSpPr txBox="1">
          <a:spLocks noChangeArrowheads="1"/>
        </xdr:cNvSpPr>
      </xdr:nvSpPr>
      <xdr:spPr>
        <a:xfrm>
          <a:off x="514350" y="2300192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551</xdr:row>
      <xdr:rowOff>0</xdr:rowOff>
    </xdr:from>
    <xdr:ext cx="76200" cy="419100"/>
    <xdr:sp>
      <xdr:nvSpPr>
        <xdr:cNvPr id="389" name="Text Box 270"/>
        <xdr:cNvSpPr txBox="1">
          <a:spLocks noChangeArrowheads="1"/>
        </xdr:cNvSpPr>
      </xdr:nvSpPr>
      <xdr:spPr>
        <a:xfrm>
          <a:off x="514350" y="2300192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551</xdr:row>
      <xdr:rowOff>0</xdr:rowOff>
    </xdr:from>
    <xdr:ext cx="76200" cy="419100"/>
    <xdr:sp>
      <xdr:nvSpPr>
        <xdr:cNvPr id="390" name="Text Box 271"/>
        <xdr:cNvSpPr txBox="1">
          <a:spLocks noChangeArrowheads="1"/>
        </xdr:cNvSpPr>
      </xdr:nvSpPr>
      <xdr:spPr>
        <a:xfrm>
          <a:off x="514350" y="2300192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551</xdr:row>
      <xdr:rowOff>0</xdr:rowOff>
    </xdr:from>
    <xdr:ext cx="76200" cy="419100"/>
    <xdr:sp>
      <xdr:nvSpPr>
        <xdr:cNvPr id="391" name="Text Box 272"/>
        <xdr:cNvSpPr txBox="1">
          <a:spLocks noChangeArrowheads="1"/>
        </xdr:cNvSpPr>
      </xdr:nvSpPr>
      <xdr:spPr>
        <a:xfrm>
          <a:off x="514350" y="2300192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551</xdr:row>
      <xdr:rowOff>0</xdr:rowOff>
    </xdr:from>
    <xdr:ext cx="76200" cy="419100"/>
    <xdr:sp>
      <xdr:nvSpPr>
        <xdr:cNvPr id="392" name="Text Box 273"/>
        <xdr:cNvSpPr txBox="1">
          <a:spLocks noChangeArrowheads="1"/>
        </xdr:cNvSpPr>
      </xdr:nvSpPr>
      <xdr:spPr>
        <a:xfrm>
          <a:off x="514350" y="2300192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551</xdr:row>
      <xdr:rowOff>0</xdr:rowOff>
    </xdr:from>
    <xdr:ext cx="76200" cy="419100"/>
    <xdr:sp>
      <xdr:nvSpPr>
        <xdr:cNvPr id="393" name="Text Box 274"/>
        <xdr:cNvSpPr txBox="1">
          <a:spLocks noChangeArrowheads="1"/>
        </xdr:cNvSpPr>
      </xdr:nvSpPr>
      <xdr:spPr>
        <a:xfrm>
          <a:off x="514350" y="2300192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551</xdr:row>
      <xdr:rowOff>0</xdr:rowOff>
    </xdr:from>
    <xdr:ext cx="76200" cy="419100"/>
    <xdr:sp>
      <xdr:nvSpPr>
        <xdr:cNvPr id="394" name="Text Box 275"/>
        <xdr:cNvSpPr txBox="1">
          <a:spLocks noChangeArrowheads="1"/>
        </xdr:cNvSpPr>
      </xdr:nvSpPr>
      <xdr:spPr>
        <a:xfrm>
          <a:off x="9153525" y="2300192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551</xdr:row>
      <xdr:rowOff>0</xdr:rowOff>
    </xdr:from>
    <xdr:ext cx="76200" cy="419100"/>
    <xdr:sp>
      <xdr:nvSpPr>
        <xdr:cNvPr id="395" name="Text Box 276"/>
        <xdr:cNvSpPr txBox="1">
          <a:spLocks noChangeArrowheads="1"/>
        </xdr:cNvSpPr>
      </xdr:nvSpPr>
      <xdr:spPr>
        <a:xfrm>
          <a:off x="514350" y="2300192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578</xdr:row>
      <xdr:rowOff>0</xdr:rowOff>
    </xdr:from>
    <xdr:ext cx="76200" cy="419100"/>
    <xdr:sp>
      <xdr:nvSpPr>
        <xdr:cNvPr id="396" name="Text Box 131"/>
        <xdr:cNvSpPr txBox="1">
          <a:spLocks noChangeArrowheads="1"/>
        </xdr:cNvSpPr>
      </xdr:nvSpPr>
      <xdr:spPr>
        <a:xfrm>
          <a:off x="6829425" y="23972520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578</xdr:row>
      <xdr:rowOff>0</xdr:rowOff>
    </xdr:from>
    <xdr:ext cx="76200" cy="419100"/>
    <xdr:sp>
      <xdr:nvSpPr>
        <xdr:cNvPr id="397" name="Text Box 132"/>
        <xdr:cNvSpPr txBox="1">
          <a:spLocks noChangeArrowheads="1"/>
        </xdr:cNvSpPr>
      </xdr:nvSpPr>
      <xdr:spPr>
        <a:xfrm>
          <a:off x="6829425" y="23972520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578</xdr:row>
      <xdr:rowOff>0</xdr:rowOff>
    </xdr:from>
    <xdr:ext cx="76200" cy="419100"/>
    <xdr:sp>
      <xdr:nvSpPr>
        <xdr:cNvPr id="398" name="Text Box 133"/>
        <xdr:cNvSpPr txBox="1">
          <a:spLocks noChangeArrowheads="1"/>
        </xdr:cNvSpPr>
      </xdr:nvSpPr>
      <xdr:spPr>
        <a:xfrm>
          <a:off x="6829425" y="23972520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578</xdr:row>
      <xdr:rowOff>0</xdr:rowOff>
    </xdr:from>
    <xdr:ext cx="76200" cy="419100"/>
    <xdr:sp>
      <xdr:nvSpPr>
        <xdr:cNvPr id="399" name="Text Box 134"/>
        <xdr:cNvSpPr txBox="1">
          <a:spLocks noChangeArrowheads="1"/>
        </xdr:cNvSpPr>
      </xdr:nvSpPr>
      <xdr:spPr>
        <a:xfrm>
          <a:off x="6829425" y="23972520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578</xdr:row>
      <xdr:rowOff>0</xdr:rowOff>
    </xdr:from>
    <xdr:ext cx="76200" cy="419100"/>
    <xdr:sp>
      <xdr:nvSpPr>
        <xdr:cNvPr id="400" name="Text Box 135"/>
        <xdr:cNvSpPr txBox="1">
          <a:spLocks noChangeArrowheads="1"/>
        </xdr:cNvSpPr>
      </xdr:nvSpPr>
      <xdr:spPr>
        <a:xfrm>
          <a:off x="6829425" y="23972520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578</xdr:row>
      <xdr:rowOff>0</xdr:rowOff>
    </xdr:from>
    <xdr:ext cx="76200" cy="419100"/>
    <xdr:sp>
      <xdr:nvSpPr>
        <xdr:cNvPr id="401" name="Text Box 137"/>
        <xdr:cNvSpPr txBox="1">
          <a:spLocks noChangeArrowheads="1"/>
        </xdr:cNvSpPr>
      </xdr:nvSpPr>
      <xdr:spPr>
        <a:xfrm>
          <a:off x="6829425" y="23972520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578</xdr:row>
      <xdr:rowOff>0</xdr:rowOff>
    </xdr:from>
    <xdr:ext cx="76200" cy="419100"/>
    <xdr:sp>
      <xdr:nvSpPr>
        <xdr:cNvPr id="402" name="Text Box 138"/>
        <xdr:cNvSpPr txBox="1">
          <a:spLocks noChangeArrowheads="1"/>
        </xdr:cNvSpPr>
      </xdr:nvSpPr>
      <xdr:spPr>
        <a:xfrm>
          <a:off x="6829425" y="23972520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578</xdr:row>
      <xdr:rowOff>0</xdr:rowOff>
    </xdr:from>
    <xdr:ext cx="76200" cy="419100"/>
    <xdr:sp>
      <xdr:nvSpPr>
        <xdr:cNvPr id="403" name="Text Box 139"/>
        <xdr:cNvSpPr txBox="1">
          <a:spLocks noChangeArrowheads="1"/>
        </xdr:cNvSpPr>
      </xdr:nvSpPr>
      <xdr:spPr>
        <a:xfrm>
          <a:off x="6829425" y="23972520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578</xdr:row>
      <xdr:rowOff>0</xdr:rowOff>
    </xdr:from>
    <xdr:ext cx="76200" cy="419100"/>
    <xdr:sp>
      <xdr:nvSpPr>
        <xdr:cNvPr id="404" name="Text Box 270"/>
        <xdr:cNvSpPr txBox="1">
          <a:spLocks noChangeArrowheads="1"/>
        </xdr:cNvSpPr>
      </xdr:nvSpPr>
      <xdr:spPr>
        <a:xfrm>
          <a:off x="6829425" y="23972520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578</xdr:row>
      <xdr:rowOff>0</xdr:rowOff>
    </xdr:from>
    <xdr:ext cx="76200" cy="419100"/>
    <xdr:sp>
      <xdr:nvSpPr>
        <xdr:cNvPr id="405" name="Text Box 271"/>
        <xdr:cNvSpPr txBox="1">
          <a:spLocks noChangeArrowheads="1"/>
        </xdr:cNvSpPr>
      </xdr:nvSpPr>
      <xdr:spPr>
        <a:xfrm>
          <a:off x="6829425" y="23972520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578</xdr:row>
      <xdr:rowOff>0</xdr:rowOff>
    </xdr:from>
    <xdr:ext cx="76200" cy="419100"/>
    <xdr:sp>
      <xdr:nvSpPr>
        <xdr:cNvPr id="406" name="Text Box 272"/>
        <xdr:cNvSpPr txBox="1">
          <a:spLocks noChangeArrowheads="1"/>
        </xdr:cNvSpPr>
      </xdr:nvSpPr>
      <xdr:spPr>
        <a:xfrm>
          <a:off x="6829425" y="23972520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578</xdr:row>
      <xdr:rowOff>0</xdr:rowOff>
    </xdr:from>
    <xdr:ext cx="76200" cy="419100"/>
    <xdr:sp>
      <xdr:nvSpPr>
        <xdr:cNvPr id="407" name="Text Box 273"/>
        <xdr:cNvSpPr txBox="1">
          <a:spLocks noChangeArrowheads="1"/>
        </xdr:cNvSpPr>
      </xdr:nvSpPr>
      <xdr:spPr>
        <a:xfrm>
          <a:off x="6829425" y="23972520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578</xdr:row>
      <xdr:rowOff>0</xdr:rowOff>
    </xdr:from>
    <xdr:ext cx="76200" cy="419100"/>
    <xdr:sp>
      <xdr:nvSpPr>
        <xdr:cNvPr id="408" name="Text Box 274"/>
        <xdr:cNvSpPr txBox="1">
          <a:spLocks noChangeArrowheads="1"/>
        </xdr:cNvSpPr>
      </xdr:nvSpPr>
      <xdr:spPr>
        <a:xfrm>
          <a:off x="6829425" y="23972520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578</xdr:row>
      <xdr:rowOff>0</xdr:rowOff>
    </xdr:from>
    <xdr:ext cx="76200" cy="419100"/>
    <xdr:sp>
      <xdr:nvSpPr>
        <xdr:cNvPr id="409" name="Text Box 276"/>
        <xdr:cNvSpPr txBox="1">
          <a:spLocks noChangeArrowheads="1"/>
        </xdr:cNvSpPr>
      </xdr:nvSpPr>
      <xdr:spPr>
        <a:xfrm>
          <a:off x="6829425" y="23972520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578</xdr:row>
      <xdr:rowOff>0</xdr:rowOff>
    </xdr:from>
    <xdr:ext cx="76200" cy="419100"/>
    <xdr:sp>
      <xdr:nvSpPr>
        <xdr:cNvPr id="410" name="Text Box 277"/>
        <xdr:cNvSpPr txBox="1">
          <a:spLocks noChangeArrowheads="1"/>
        </xdr:cNvSpPr>
      </xdr:nvSpPr>
      <xdr:spPr>
        <a:xfrm>
          <a:off x="6829425" y="23972520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276</xdr:row>
      <xdr:rowOff>0</xdr:rowOff>
    </xdr:from>
    <xdr:ext cx="76200" cy="419100"/>
    <xdr:sp>
      <xdr:nvSpPr>
        <xdr:cNvPr id="411" name="Text Box 131"/>
        <xdr:cNvSpPr txBox="1">
          <a:spLocks noChangeArrowheads="1"/>
        </xdr:cNvSpPr>
      </xdr:nvSpPr>
      <xdr:spPr>
        <a:xfrm>
          <a:off x="514350" y="1126712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276</xdr:row>
      <xdr:rowOff>0</xdr:rowOff>
    </xdr:from>
    <xdr:ext cx="76200" cy="419100"/>
    <xdr:sp>
      <xdr:nvSpPr>
        <xdr:cNvPr id="412" name="Text Box 132"/>
        <xdr:cNvSpPr txBox="1">
          <a:spLocks noChangeArrowheads="1"/>
        </xdr:cNvSpPr>
      </xdr:nvSpPr>
      <xdr:spPr>
        <a:xfrm>
          <a:off x="514350" y="1126712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276</xdr:row>
      <xdr:rowOff>0</xdr:rowOff>
    </xdr:from>
    <xdr:ext cx="76200" cy="419100"/>
    <xdr:sp>
      <xdr:nvSpPr>
        <xdr:cNvPr id="413" name="Text Box 133"/>
        <xdr:cNvSpPr txBox="1">
          <a:spLocks noChangeArrowheads="1"/>
        </xdr:cNvSpPr>
      </xdr:nvSpPr>
      <xdr:spPr>
        <a:xfrm>
          <a:off x="514350" y="1126712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276</xdr:row>
      <xdr:rowOff>0</xdr:rowOff>
    </xdr:from>
    <xdr:ext cx="76200" cy="419100"/>
    <xdr:sp>
      <xdr:nvSpPr>
        <xdr:cNvPr id="414" name="Text Box 134"/>
        <xdr:cNvSpPr txBox="1">
          <a:spLocks noChangeArrowheads="1"/>
        </xdr:cNvSpPr>
      </xdr:nvSpPr>
      <xdr:spPr>
        <a:xfrm>
          <a:off x="514350" y="1126712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276</xdr:row>
      <xdr:rowOff>0</xdr:rowOff>
    </xdr:from>
    <xdr:ext cx="76200" cy="419100"/>
    <xdr:sp>
      <xdr:nvSpPr>
        <xdr:cNvPr id="415" name="Text Box 135"/>
        <xdr:cNvSpPr txBox="1">
          <a:spLocks noChangeArrowheads="1"/>
        </xdr:cNvSpPr>
      </xdr:nvSpPr>
      <xdr:spPr>
        <a:xfrm>
          <a:off x="514350" y="1126712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276</xdr:row>
      <xdr:rowOff>0</xdr:rowOff>
    </xdr:from>
    <xdr:ext cx="76200" cy="419100"/>
    <xdr:sp>
      <xdr:nvSpPr>
        <xdr:cNvPr id="416" name="Text Box 137"/>
        <xdr:cNvSpPr txBox="1">
          <a:spLocks noChangeArrowheads="1"/>
        </xdr:cNvSpPr>
      </xdr:nvSpPr>
      <xdr:spPr>
        <a:xfrm>
          <a:off x="514350" y="1126712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276</xdr:row>
      <xdr:rowOff>0</xdr:rowOff>
    </xdr:from>
    <xdr:ext cx="76200" cy="419100"/>
    <xdr:sp>
      <xdr:nvSpPr>
        <xdr:cNvPr id="417" name="Text Box 138"/>
        <xdr:cNvSpPr txBox="1">
          <a:spLocks noChangeArrowheads="1"/>
        </xdr:cNvSpPr>
      </xdr:nvSpPr>
      <xdr:spPr>
        <a:xfrm>
          <a:off x="514350" y="1126712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276</xdr:row>
      <xdr:rowOff>0</xdr:rowOff>
    </xdr:from>
    <xdr:ext cx="76200" cy="419100"/>
    <xdr:sp>
      <xdr:nvSpPr>
        <xdr:cNvPr id="418" name="Text Box 139"/>
        <xdr:cNvSpPr txBox="1">
          <a:spLocks noChangeArrowheads="1"/>
        </xdr:cNvSpPr>
      </xdr:nvSpPr>
      <xdr:spPr>
        <a:xfrm>
          <a:off x="514350" y="1126712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276</xdr:row>
      <xdr:rowOff>0</xdr:rowOff>
    </xdr:from>
    <xdr:ext cx="76200" cy="419100"/>
    <xdr:sp>
      <xdr:nvSpPr>
        <xdr:cNvPr id="419" name="Text Box 270"/>
        <xdr:cNvSpPr txBox="1">
          <a:spLocks noChangeArrowheads="1"/>
        </xdr:cNvSpPr>
      </xdr:nvSpPr>
      <xdr:spPr>
        <a:xfrm>
          <a:off x="514350" y="1126712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276</xdr:row>
      <xdr:rowOff>0</xdr:rowOff>
    </xdr:from>
    <xdr:ext cx="76200" cy="419100"/>
    <xdr:sp>
      <xdr:nvSpPr>
        <xdr:cNvPr id="420" name="Text Box 271"/>
        <xdr:cNvSpPr txBox="1">
          <a:spLocks noChangeArrowheads="1"/>
        </xdr:cNvSpPr>
      </xdr:nvSpPr>
      <xdr:spPr>
        <a:xfrm>
          <a:off x="514350" y="1126712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276</xdr:row>
      <xdr:rowOff>0</xdr:rowOff>
    </xdr:from>
    <xdr:ext cx="76200" cy="419100"/>
    <xdr:sp>
      <xdr:nvSpPr>
        <xdr:cNvPr id="421" name="Text Box 272"/>
        <xdr:cNvSpPr txBox="1">
          <a:spLocks noChangeArrowheads="1"/>
        </xdr:cNvSpPr>
      </xdr:nvSpPr>
      <xdr:spPr>
        <a:xfrm>
          <a:off x="514350" y="1126712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276</xdr:row>
      <xdr:rowOff>0</xdr:rowOff>
    </xdr:from>
    <xdr:ext cx="76200" cy="419100"/>
    <xdr:sp>
      <xdr:nvSpPr>
        <xdr:cNvPr id="422" name="Text Box 273"/>
        <xdr:cNvSpPr txBox="1">
          <a:spLocks noChangeArrowheads="1"/>
        </xdr:cNvSpPr>
      </xdr:nvSpPr>
      <xdr:spPr>
        <a:xfrm>
          <a:off x="514350" y="1126712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276</xdr:row>
      <xdr:rowOff>0</xdr:rowOff>
    </xdr:from>
    <xdr:ext cx="76200" cy="419100"/>
    <xdr:sp>
      <xdr:nvSpPr>
        <xdr:cNvPr id="423" name="Text Box 274"/>
        <xdr:cNvSpPr txBox="1">
          <a:spLocks noChangeArrowheads="1"/>
        </xdr:cNvSpPr>
      </xdr:nvSpPr>
      <xdr:spPr>
        <a:xfrm>
          <a:off x="514350" y="1126712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276</xdr:row>
      <xdr:rowOff>0</xdr:rowOff>
    </xdr:from>
    <xdr:ext cx="76200" cy="419100"/>
    <xdr:sp>
      <xdr:nvSpPr>
        <xdr:cNvPr id="424" name="Text Box 276"/>
        <xdr:cNvSpPr txBox="1">
          <a:spLocks noChangeArrowheads="1"/>
        </xdr:cNvSpPr>
      </xdr:nvSpPr>
      <xdr:spPr>
        <a:xfrm>
          <a:off x="514350" y="1126712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276</xdr:row>
      <xdr:rowOff>0</xdr:rowOff>
    </xdr:from>
    <xdr:ext cx="76200" cy="419100"/>
    <xdr:sp>
      <xdr:nvSpPr>
        <xdr:cNvPr id="425" name="Text Box 277"/>
        <xdr:cNvSpPr txBox="1">
          <a:spLocks noChangeArrowheads="1"/>
        </xdr:cNvSpPr>
      </xdr:nvSpPr>
      <xdr:spPr>
        <a:xfrm>
          <a:off x="514350" y="1126712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419100"/>
    <xdr:sp>
      <xdr:nvSpPr>
        <xdr:cNvPr id="426" name="Text Box 131"/>
        <xdr:cNvSpPr txBox="1">
          <a:spLocks noChangeArrowheads="1"/>
        </xdr:cNvSpPr>
      </xdr:nvSpPr>
      <xdr:spPr>
        <a:xfrm>
          <a:off x="514350" y="1651635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419100"/>
    <xdr:sp>
      <xdr:nvSpPr>
        <xdr:cNvPr id="427" name="Text Box 132"/>
        <xdr:cNvSpPr txBox="1">
          <a:spLocks noChangeArrowheads="1"/>
        </xdr:cNvSpPr>
      </xdr:nvSpPr>
      <xdr:spPr>
        <a:xfrm>
          <a:off x="514350" y="1651635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419100"/>
    <xdr:sp>
      <xdr:nvSpPr>
        <xdr:cNvPr id="428" name="Text Box 133"/>
        <xdr:cNvSpPr txBox="1">
          <a:spLocks noChangeArrowheads="1"/>
        </xdr:cNvSpPr>
      </xdr:nvSpPr>
      <xdr:spPr>
        <a:xfrm>
          <a:off x="514350" y="1651635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419100"/>
    <xdr:sp>
      <xdr:nvSpPr>
        <xdr:cNvPr id="429" name="Text Box 134"/>
        <xdr:cNvSpPr txBox="1">
          <a:spLocks noChangeArrowheads="1"/>
        </xdr:cNvSpPr>
      </xdr:nvSpPr>
      <xdr:spPr>
        <a:xfrm>
          <a:off x="514350" y="1651635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419100"/>
    <xdr:sp>
      <xdr:nvSpPr>
        <xdr:cNvPr id="430" name="Text Box 135"/>
        <xdr:cNvSpPr txBox="1">
          <a:spLocks noChangeArrowheads="1"/>
        </xdr:cNvSpPr>
      </xdr:nvSpPr>
      <xdr:spPr>
        <a:xfrm>
          <a:off x="514350" y="1651635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419100"/>
    <xdr:sp>
      <xdr:nvSpPr>
        <xdr:cNvPr id="431" name="Text Box 137"/>
        <xdr:cNvSpPr txBox="1">
          <a:spLocks noChangeArrowheads="1"/>
        </xdr:cNvSpPr>
      </xdr:nvSpPr>
      <xdr:spPr>
        <a:xfrm>
          <a:off x="514350" y="1651635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419100"/>
    <xdr:sp>
      <xdr:nvSpPr>
        <xdr:cNvPr id="432" name="Text Box 138"/>
        <xdr:cNvSpPr txBox="1">
          <a:spLocks noChangeArrowheads="1"/>
        </xdr:cNvSpPr>
      </xdr:nvSpPr>
      <xdr:spPr>
        <a:xfrm>
          <a:off x="514350" y="1651635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419100"/>
    <xdr:sp>
      <xdr:nvSpPr>
        <xdr:cNvPr id="433" name="Text Box 139"/>
        <xdr:cNvSpPr txBox="1">
          <a:spLocks noChangeArrowheads="1"/>
        </xdr:cNvSpPr>
      </xdr:nvSpPr>
      <xdr:spPr>
        <a:xfrm>
          <a:off x="514350" y="1651635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419100"/>
    <xdr:sp>
      <xdr:nvSpPr>
        <xdr:cNvPr id="434" name="Text Box 270"/>
        <xdr:cNvSpPr txBox="1">
          <a:spLocks noChangeArrowheads="1"/>
        </xdr:cNvSpPr>
      </xdr:nvSpPr>
      <xdr:spPr>
        <a:xfrm>
          <a:off x="514350" y="1651635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419100"/>
    <xdr:sp>
      <xdr:nvSpPr>
        <xdr:cNvPr id="435" name="Text Box 271"/>
        <xdr:cNvSpPr txBox="1">
          <a:spLocks noChangeArrowheads="1"/>
        </xdr:cNvSpPr>
      </xdr:nvSpPr>
      <xdr:spPr>
        <a:xfrm>
          <a:off x="514350" y="1651635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419100"/>
    <xdr:sp>
      <xdr:nvSpPr>
        <xdr:cNvPr id="436" name="Text Box 272"/>
        <xdr:cNvSpPr txBox="1">
          <a:spLocks noChangeArrowheads="1"/>
        </xdr:cNvSpPr>
      </xdr:nvSpPr>
      <xdr:spPr>
        <a:xfrm>
          <a:off x="514350" y="1651635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419100"/>
    <xdr:sp>
      <xdr:nvSpPr>
        <xdr:cNvPr id="437" name="Text Box 273"/>
        <xdr:cNvSpPr txBox="1">
          <a:spLocks noChangeArrowheads="1"/>
        </xdr:cNvSpPr>
      </xdr:nvSpPr>
      <xdr:spPr>
        <a:xfrm>
          <a:off x="514350" y="1651635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419100"/>
    <xdr:sp>
      <xdr:nvSpPr>
        <xdr:cNvPr id="438" name="Text Box 274"/>
        <xdr:cNvSpPr txBox="1">
          <a:spLocks noChangeArrowheads="1"/>
        </xdr:cNvSpPr>
      </xdr:nvSpPr>
      <xdr:spPr>
        <a:xfrm>
          <a:off x="514350" y="1651635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419100"/>
    <xdr:sp>
      <xdr:nvSpPr>
        <xdr:cNvPr id="439" name="Text Box 276"/>
        <xdr:cNvSpPr txBox="1">
          <a:spLocks noChangeArrowheads="1"/>
        </xdr:cNvSpPr>
      </xdr:nvSpPr>
      <xdr:spPr>
        <a:xfrm>
          <a:off x="514350" y="1651635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419100"/>
    <xdr:sp>
      <xdr:nvSpPr>
        <xdr:cNvPr id="440" name="Text Box 277"/>
        <xdr:cNvSpPr txBox="1">
          <a:spLocks noChangeArrowheads="1"/>
        </xdr:cNvSpPr>
      </xdr:nvSpPr>
      <xdr:spPr>
        <a:xfrm>
          <a:off x="514350" y="16516350"/>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52425"/>
    <xdr:sp>
      <xdr:nvSpPr>
        <xdr:cNvPr id="441" name="Text Box 131"/>
        <xdr:cNvSpPr txBox="1">
          <a:spLocks noChangeArrowheads="1"/>
        </xdr:cNvSpPr>
      </xdr:nvSpPr>
      <xdr:spPr>
        <a:xfrm>
          <a:off x="514350" y="16516350"/>
          <a:ext cx="76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52425"/>
    <xdr:sp>
      <xdr:nvSpPr>
        <xdr:cNvPr id="442" name="Text Box 132"/>
        <xdr:cNvSpPr txBox="1">
          <a:spLocks noChangeArrowheads="1"/>
        </xdr:cNvSpPr>
      </xdr:nvSpPr>
      <xdr:spPr>
        <a:xfrm>
          <a:off x="514350" y="16516350"/>
          <a:ext cx="76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52425"/>
    <xdr:sp>
      <xdr:nvSpPr>
        <xdr:cNvPr id="443" name="Text Box 133"/>
        <xdr:cNvSpPr txBox="1">
          <a:spLocks noChangeArrowheads="1"/>
        </xdr:cNvSpPr>
      </xdr:nvSpPr>
      <xdr:spPr>
        <a:xfrm>
          <a:off x="514350" y="16516350"/>
          <a:ext cx="76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52425"/>
    <xdr:sp>
      <xdr:nvSpPr>
        <xdr:cNvPr id="444" name="Text Box 134"/>
        <xdr:cNvSpPr txBox="1">
          <a:spLocks noChangeArrowheads="1"/>
        </xdr:cNvSpPr>
      </xdr:nvSpPr>
      <xdr:spPr>
        <a:xfrm>
          <a:off x="514350" y="16516350"/>
          <a:ext cx="76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52425"/>
    <xdr:sp>
      <xdr:nvSpPr>
        <xdr:cNvPr id="445" name="Text Box 135"/>
        <xdr:cNvSpPr txBox="1">
          <a:spLocks noChangeArrowheads="1"/>
        </xdr:cNvSpPr>
      </xdr:nvSpPr>
      <xdr:spPr>
        <a:xfrm>
          <a:off x="514350" y="16516350"/>
          <a:ext cx="76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52425"/>
    <xdr:sp>
      <xdr:nvSpPr>
        <xdr:cNvPr id="446" name="Text Box 137"/>
        <xdr:cNvSpPr txBox="1">
          <a:spLocks noChangeArrowheads="1"/>
        </xdr:cNvSpPr>
      </xdr:nvSpPr>
      <xdr:spPr>
        <a:xfrm>
          <a:off x="514350" y="16516350"/>
          <a:ext cx="76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52425"/>
    <xdr:sp>
      <xdr:nvSpPr>
        <xdr:cNvPr id="447" name="Text Box 138"/>
        <xdr:cNvSpPr txBox="1">
          <a:spLocks noChangeArrowheads="1"/>
        </xdr:cNvSpPr>
      </xdr:nvSpPr>
      <xdr:spPr>
        <a:xfrm>
          <a:off x="514350" y="16516350"/>
          <a:ext cx="76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52425"/>
    <xdr:sp>
      <xdr:nvSpPr>
        <xdr:cNvPr id="448" name="Text Box 139"/>
        <xdr:cNvSpPr txBox="1">
          <a:spLocks noChangeArrowheads="1"/>
        </xdr:cNvSpPr>
      </xdr:nvSpPr>
      <xdr:spPr>
        <a:xfrm>
          <a:off x="514350" y="16516350"/>
          <a:ext cx="76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52425"/>
    <xdr:sp>
      <xdr:nvSpPr>
        <xdr:cNvPr id="449" name="Text Box 270"/>
        <xdr:cNvSpPr txBox="1">
          <a:spLocks noChangeArrowheads="1"/>
        </xdr:cNvSpPr>
      </xdr:nvSpPr>
      <xdr:spPr>
        <a:xfrm>
          <a:off x="514350" y="16516350"/>
          <a:ext cx="76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52425"/>
    <xdr:sp>
      <xdr:nvSpPr>
        <xdr:cNvPr id="450" name="Text Box 271"/>
        <xdr:cNvSpPr txBox="1">
          <a:spLocks noChangeArrowheads="1"/>
        </xdr:cNvSpPr>
      </xdr:nvSpPr>
      <xdr:spPr>
        <a:xfrm>
          <a:off x="514350" y="16516350"/>
          <a:ext cx="76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52425"/>
    <xdr:sp>
      <xdr:nvSpPr>
        <xdr:cNvPr id="451" name="Text Box 272"/>
        <xdr:cNvSpPr txBox="1">
          <a:spLocks noChangeArrowheads="1"/>
        </xdr:cNvSpPr>
      </xdr:nvSpPr>
      <xdr:spPr>
        <a:xfrm>
          <a:off x="514350" y="16516350"/>
          <a:ext cx="76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52425"/>
    <xdr:sp>
      <xdr:nvSpPr>
        <xdr:cNvPr id="452" name="Text Box 273"/>
        <xdr:cNvSpPr txBox="1">
          <a:spLocks noChangeArrowheads="1"/>
        </xdr:cNvSpPr>
      </xdr:nvSpPr>
      <xdr:spPr>
        <a:xfrm>
          <a:off x="514350" y="16516350"/>
          <a:ext cx="76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52425"/>
    <xdr:sp>
      <xdr:nvSpPr>
        <xdr:cNvPr id="453" name="Text Box 274"/>
        <xdr:cNvSpPr txBox="1">
          <a:spLocks noChangeArrowheads="1"/>
        </xdr:cNvSpPr>
      </xdr:nvSpPr>
      <xdr:spPr>
        <a:xfrm>
          <a:off x="514350" y="16516350"/>
          <a:ext cx="76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52425"/>
    <xdr:sp>
      <xdr:nvSpPr>
        <xdr:cNvPr id="454" name="Text Box 276"/>
        <xdr:cNvSpPr txBox="1">
          <a:spLocks noChangeArrowheads="1"/>
        </xdr:cNvSpPr>
      </xdr:nvSpPr>
      <xdr:spPr>
        <a:xfrm>
          <a:off x="514350" y="16516350"/>
          <a:ext cx="76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52425"/>
    <xdr:sp>
      <xdr:nvSpPr>
        <xdr:cNvPr id="455" name="Text Box 277"/>
        <xdr:cNvSpPr txBox="1">
          <a:spLocks noChangeArrowheads="1"/>
        </xdr:cNvSpPr>
      </xdr:nvSpPr>
      <xdr:spPr>
        <a:xfrm>
          <a:off x="514350" y="16516350"/>
          <a:ext cx="76200"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90525"/>
    <xdr:sp>
      <xdr:nvSpPr>
        <xdr:cNvPr id="456" name="Text Box 131"/>
        <xdr:cNvSpPr txBox="1">
          <a:spLocks noChangeArrowheads="1"/>
        </xdr:cNvSpPr>
      </xdr:nvSpPr>
      <xdr:spPr>
        <a:xfrm>
          <a:off x="514350" y="165163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90525"/>
    <xdr:sp>
      <xdr:nvSpPr>
        <xdr:cNvPr id="457" name="Text Box 132"/>
        <xdr:cNvSpPr txBox="1">
          <a:spLocks noChangeArrowheads="1"/>
        </xdr:cNvSpPr>
      </xdr:nvSpPr>
      <xdr:spPr>
        <a:xfrm>
          <a:off x="514350" y="165163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90525"/>
    <xdr:sp>
      <xdr:nvSpPr>
        <xdr:cNvPr id="458" name="Text Box 133"/>
        <xdr:cNvSpPr txBox="1">
          <a:spLocks noChangeArrowheads="1"/>
        </xdr:cNvSpPr>
      </xdr:nvSpPr>
      <xdr:spPr>
        <a:xfrm>
          <a:off x="514350" y="165163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90525"/>
    <xdr:sp>
      <xdr:nvSpPr>
        <xdr:cNvPr id="459" name="Text Box 134"/>
        <xdr:cNvSpPr txBox="1">
          <a:spLocks noChangeArrowheads="1"/>
        </xdr:cNvSpPr>
      </xdr:nvSpPr>
      <xdr:spPr>
        <a:xfrm>
          <a:off x="514350" y="165163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90525"/>
    <xdr:sp>
      <xdr:nvSpPr>
        <xdr:cNvPr id="460" name="Text Box 135"/>
        <xdr:cNvSpPr txBox="1">
          <a:spLocks noChangeArrowheads="1"/>
        </xdr:cNvSpPr>
      </xdr:nvSpPr>
      <xdr:spPr>
        <a:xfrm>
          <a:off x="514350" y="165163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90525"/>
    <xdr:sp>
      <xdr:nvSpPr>
        <xdr:cNvPr id="461" name="Text Box 137"/>
        <xdr:cNvSpPr txBox="1">
          <a:spLocks noChangeArrowheads="1"/>
        </xdr:cNvSpPr>
      </xdr:nvSpPr>
      <xdr:spPr>
        <a:xfrm>
          <a:off x="514350" y="165163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90525"/>
    <xdr:sp>
      <xdr:nvSpPr>
        <xdr:cNvPr id="462" name="Text Box 138"/>
        <xdr:cNvSpPr txBox="1">
          <a:spLocks noChangeArrowheads="1"/>
        </xdr:cNvSpPr>
      </xdr:nvSpPr>
      <xdr:spPr>
        <a:xfrm>
          <a:off x="514350" y="165163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90525"/>
    <xdr:sp>
      <xdr:nvSpPr>
        <xdr:cNvPr id="463" name="Text Box 139"/>
        <xdr:cNvSpPr txBox="1">
          <a:spLocks noChangeArrowheads="1"/>
        </xdr:cNvSpPr>
      </xdr:nvSpPr>
      <xdr:spPr>
        <a:xfrm>
          <a:off x="514350" y="165163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90525"/>
    <xdr:sp>
      <xdr:nvSpPr>
        <xdr:cNvPr id="464" name="Text Box 270"/>
        <xdr:cNvSpPr txBox="1">
          <a:spLocks noChangeArrowheads="1"/>
        </xdr:cNvSpPr>
      </xdr:nvSpPr>
      <xdr:spPr>
        <a:xfrm>
          <a:off x="514350" y="165163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90525"/>
    <xdr:sp>
      <xdr:nvSpPr>
        <xdr:cNvPr id="465" name="Text Box 271"/>
        <xdr:cNvSpPr txBox="1">
          <a:spLocks noChangeArrowheads="1"/>
        </xdr:cNvSpPr>
      </xdr:nvSpPr>
      <xdr:spPr>
        <a:xfrm>
          <a:off x="514350" y="165163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90525"/>
    <xdr:sp>
      <xdr:nvSpPr>
        <xdr:cNvPr id="466" name="Text Box 272"/>
        <xdr:cNvSpPr txBox="1">
          <a:spLocks noChangeArrowheads="1"/>
        </xdr:cNvSpPr>
      </xdr:nvSpPr>
      <xdr:spPr>
        <a:xfrm>
          <a:off x="514350" y="165163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90525"/>
    <xdr:sp>
      <xdr:nvSpPr>
        <xdr:cNvPr id="467" name="Text Box 273"/>
        <xdr:cNvSpPr txBox="1">
          <a:spLocks noChangeArrowheads="1"/>
        </xdr:cNvSpPr>
      </xdr:nvSpPr>
      <xdr:spPr>
        <a:xfrm>
          <a:off x="514350" y="165163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90525"/>
    <xdr:sp>
      <xdr:nvSpPr>
        <xdr:cNvPr id="468" name="Text Box 274"/>
        <xdr:cNvSpPr txBox="1">
          <a:spLocks noChangeArrowheads="1"/>
        </xdr:cNvSpPr>
      </xdr:nvSpPr>
      <xdr:spPr>
        <a:xfrm>
          <a:off x="514350" y="165163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90525"/>
    <xdr:sp>
      <xdr:nvSpPr>
        <xdr:cNvPr id="469" name="Text Box 276"/>
        <xdr:cNvSpPr txBox="1">
          <a:spLocks noChangeArrowheads="1"/>
        </xdr:cNvSpPr>
      </xdr:nvSpPr>
      <xdr:spPr>
        <a:xfrm>
          <a:off x="514350" y="165163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76200" cy="390525"/>
    <xdr:sp>
      <xdr:nvSpPr>
        <xdr:cNvPr id="470" name="Text Box 277"/>
        <xdr:cNvSpPr txBox="1">
          <a:spLocks noChangeArrowheads="1"/>
        </xdr:cNvSpPr>
      </xdr:nvSpPr>
      <xdr:spPr>
        <a:xfrm>
          <a:off x="514350" y="16516350"/>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229</xdr:row>
      <xdr:rowOff>0</xdr:rowOff>
    </xdr:from>
    <xdr:ext cx="76200" cy="438150"/>
    <xdr:sp>
      <xdr:nvSpPr>
        <xdr:cNvPr id="471" name="Text Box 131"/>
        <xdr:cNvSpPr txBox="1">
          <a:spLocks noChangeArrowheads="1"/>
        </xdr:cNvSpPr>
      </xdr:nvSpPr>
      <xdr:spPr>
        <a:xfrm>
          <a:off x="514350" y="9653587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229</xdr:row>
      <xdr:rowOff>0</xdr:rowOff>
    </xdr:from>
    <xdr:ext cx="76200" cy="438150"/>
    <xdr:sp>
      <xdr:nvSpPr>
        <xdr:cNvPr id="472" name="Text Box 132"/>
        <xdr:cNvSpPr txBox="1">
          <a:spLocks noChangeArrowheads="1"/>
        </xdr:cNvSpPr>
      </xdr:nvSpPr>
      <xdr:spPr>
        <a:xfrm>
          <a:off x="514350" y="9653587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229</xdr:row>
      <xdr:rowOff>0</xdr:rowOff>
    </xdr:from>
    <xdr:ext cx="76200" cy="438150"/>
    <xdr:sp>
      <xdr:nvSpPr>
        <xdr:cNvPr id="473" name="Text Box 133"/>
        <xdr:cNvSpPr txBox="1">
          <a:spLocks noChangeArrowheads="1"/>
        </xdr:cNvSpPr>
      </xdr:nvSpPr>
      <xdr:spPr>
        <a:xfrm>
          <a:off x="514350" y="9653587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229</xdr:row>
      <xdr:rowOff>0</xdr:rowOff>
    </xdr:from>
    <xdr:ext cx="76200" cy="438150"/>
    <xdr:sp>
      <xdr:nvSpPr>
        <xdr:cNvPr id="474" name="Text Box 134"/>
        <xdr:cNvSpPr txBox="1">
          <a:spLocks noChangeArrowheads="1"/>
        </xdr:cNvSpPr>
      </xdr:nvSpPr>
      <xdr:spPr>
        <a:xfrm>
          <a:off x="514350" y="9653587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229</xdr:row>
      <xdr:rowOff>0</xdr:rowOff>
    </xdr:from>
    <xdr:ext cx="76200" cy="438150"/>
    <xdr:sp>
      <xdr:nvSpPr>
        <xdr:cNvPr id="475" name="Text Box 135"/>
        <xdr:cNvSpPr txBox="1">
          <a:spLocks noChangeArrowheads="1"/>
        </xdr:cNvSpPr>
      </xdr:nvSpPr>
      <xdr:spPr>
        <a:xfrm>
          <a:off x="514350" y="9653587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229</xdr:row>
      <xdr:rowOff>0</xdr:rowOff>
    </xdr:from>
    <xdr:ext cx="76200" cy="438150"/>
    <xdr:sp>
      <xdr:nvSpPr>
        <xdr:cNvPr id="476" name="Text Box 137"/>
        <xdr:cNvSpPr txBox="1">
          <a:spLocks noChangeArrowheads="1"/>
        </xdr:cNvSpPr>
      </xdr:nvSpPr>
      <xdr:spPr>
        <a:xfrm>
          <a:off x="514350" y="9653587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229</xdr:row>
      <xdr:rowOff>0</xdr:rowOff>
    </xdr:from>
    <xdr:ext cx="76200" cy="438150"/>
    <xdr:sp>
      <xdr:nvSpPr>
        <xdr:cNvPr id="477" name="Text Box 138"/>
        <xdr:cNvSpPr txBox="1">
          <a:spLocks noChangeArrowheads="1"/>
        </xdr:cNvSpPr>
      </xdr:nvSpPr>
      <xdr:spPr>
        <a:xfrm>
          <a:off x="514350" y="9653587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229</xdr:row>
      <xdr:rowOff>0</xdr:rowOff>
    </xdr:from>
    <xdr:ext cx="76200" cy="438150"/>
    <xdr:sp>
      <xdr:nvSpPr>
        <xdr:cNvPr id="478" name="Text Box 139"/>
        <xdr:cNvSpPr txBox="1">
          <a:spLocks noChangeArrowheads="1"/>
        </xdr:cNvSpPr>
      </xdr:nvSpPr>
      <xdr:spPr>
        <a:xfrm>
          <a:off x="514350" y="9653587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229</xdr:row>
      <xdr:rowOff>0</xdr:rowOff>
    </xdr:from>
    <xdr:ext cx="76200" cy="438150"/>
    <xdr:sp>
      <xdr:nvSpPr>
        <xdr:cNvPr id="479" name="Text Box 270"/>
        <xdr:cNvSpPr txBox="1">
          <a:spLocks noChangeArrowheads="1"/>
        </xdr:cNvSpPr>
      </xdr:nvSpPr>
      <xdr:spPr>
        <a:xfrm>
          <a:off x="514350" y="9653587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229</xdr:row>
      <xdr:rowOff>0</xdr:rowOff>
    </xdr:from>
    <xdr:ext cx="76200" cy="438150"/>
    <xdr:sp>
      <xdr:nvSpPr>
        <xdr:cNvPr id="480" name="Text Box 271"/>
        <xdr:cNvSpPr txBox="1">
          <a:spLocks noChangeArrowheads="1"/>
        </xdr:cNvSpPr>
      </xdr:nvSpPr>
      <xdr:spPr>
        <a:xfrm>
          <a:off x="514350" y="9653587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229</xdr:row>
      <xdr:rowOff>0</xdr:rowOff>
    </xdr:from>
    <xdr:ext cx="76200" cy="438150"/>
    <xdr:sp>
      <xdr:nvSpPr>
        <xdr:cNvPr id="481" name="Text Box 272"/>
        <xdr:cNvSpPr txBox="1">
          <a:spLocks noChangeArrowheads="1"/>
        </xdr:cNvSpPr>
      </xdr:nvSpPr>
      <xdr:spPr>
        <a:xfrm>
          <a:off x="514350" y="9653587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229</xdr:row>
      <xdr:rowOff>0</xdr:rowOff>
    </xdr:from>
    <xdr:ext cx="76200" cy="438150"/>
    <xdr:sp>
      <xdr:nvSpPr>
        <xdr:cNvPr id="482" name="Text Box 273"/>
        <xdr:cNvSpPr txBox="1">
          <a:spLocks noChangeArrowheads="1"/>
        </xdr:cNvSpPr>
      </xdr:nvSpPr>
      <xdr:spPr>
        <a:xfrm>
          <a:off x="514350" y="9653587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229</xdr:row>
      <xdr:rowOff>0</xdr:rowOff>
    </xdr:from>
    <xdr:ext cx="76200" cy="438150"/>
    <xdr:sp>
      <xdr:nvSpPr>
        <xdr:cNvPr id="483" name="Text Box 274"/>
        <xdr:cNvSpPr txBox="1">
          <a:spLocks noChangeArrowheads="1"/>
        </xdr:cNvSpPr>
      </xdr:nvSpPr>
      <xdr:spPr>
        <a:xfrm>
          <a:off x="514350" y="9653587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229</xdr:row>
      <xdr:rowOff>0</xdr:rowOff>
    </xdr:from>
    <xdr:ext cx="76200" cy="438150"/>
    <xdr:sp>
      <xdr:nvSpPr>
        <xdr:cNvPr id="484" name="Text Box 276"/>
        <xdr:cNvSpPr txBox="1">
          <a:spLocks noChangeArrowheads="1"/>
        </xdr:cNvSpPr>
      </xdr:nvSpPr>
      <xdr:spPr>
        <a:xfrm>
          <a:off x="514350" y="9653587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229</xdr:row>
      <xdr:rowOff>0</xdr:rowOff>
    </xdr:from>
    <xdr:ext cx="76200" cy="438150"/>
    <xdr:sp>
      <xdr:nvSpPr>
        <xdr:cNvPr id="485" name="Text Box 277"/>
        <xdr:cNvSpPr txBox="1">
          <a:spLocks noChangeArrowheads="1"/>
        </xdr:cNvSpPr>
      </xdr:nvSpPr>
      <xdr:spPr>
        <a:xfrm>
          <a:off x="514350" y="9653587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332</xdr:row>
      <xdr:rowOff>0</xdr:rowOff>
    </xdr:from>
    <xdr:ext cx="76200" cy="390525"/>
    <xdr:sp>
      <xdr:nvSpPr>
        <xdr:cNvPr id="486" name="Text Box 131"/>
        <xdr:cNvSpPr txBox="1">
          <a:spLocks noChangeArrowheads="1"/>
        </xdr:cNvSpPr>
      </xdr:nvSpPr>
      <xdr:spPr>
        <a:xfrm>
          <a:off x="514350" y="135093075"/>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332</xdr:row>
      <xdr:rowOff>0</xdr:rowOff>
    </xdr:from>
    <xdr:ext cx="76200" cy="390525"/>
    <xdr:sp>
      <xdr:nvSpPr>
        <xdr:cNvPr id="487" name="Text Box 132"/>
        <xdr:cNvSpPr txBox="1">
          <a:spLocks noChangeArrowheads="1"/>
        </xdr:cNvSpPr>
      </xdr:nvSpPr>
      <xdr:spPr>
        <a:xfrm>
          <a:off x="514350" y="135093075"/>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332</xdr:row>
      <xdr:rowOff>0</xdr:rowOff>
    </xdr:from>
    <xdr:ext cx="76200" cy="390525"/>
    <xdr:sp>
      <xdr:nvSpPr>
        <xdr:cNvPr id="488" name="Text Box 133"/>
        <xdr:cNvSpPr txBox="1">
          <a:spLocks noChangeArrowheads="1"/>
        </xdr:cNvSpPr>
      </xdr:nvSpPr>
      <xdr:spPr>
        <a:xfrm>
          <a:off x="514350" y="135093075"/>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332</xdr:row>
      <xdr:rowOff>0</xdr:rowOff>
    </xdr:from>
    <xdr:ext cx="76200" cy="390525"/>
    <xdr:sp>
      <xdr:nvSpPr>
        <xdr:cNvPr id="489" name="Text Box 134"/>
        <xdr:cNvSpPr txBox="1">
          <a:spLocks noChangeArrowheads="1"/>
        </xdr:cNvSpPr>
      </xdr:nvSpPr>
      <xdr:spPr>
        <a:xfrm>
          <a:off x="514350" y="135093075"/>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332</xdr:row>
      <xdr:rowOff>0</xdr:rowOff>
    </xdr:from>
    <xdr:ext cx="76200" cy="390525"/>
    <xdr:sp>
      <xdr:nvSpPr>
        <xdr:cNvPr id="490" name="Text Box 135"/>
        <xdr:cNvSpPr txBox="1">
          <a:spLocks noChangeArrowheads="1"/>
        </xdr:cNvSpPr>
      </xdr:nvSpPr>
      <xdr:spPr>
        <a:xfrm>
          <a:off x="514350" y="135093075"/>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332</xdr:row>
      <xdr:rowOff>0</xdr:rowOff>
    </xdr:from>
    <xdr:ext cx="76200" cy="390525"/>
    <xdr:sp>
      <xdr:nvSpPr>
        <xdr:cNvPr id="491" name="Text Box 137"/>
        <xdr:cNvSpPr txBox="1">
          <a:spLocks noChangeArrowheads="1"/>
        </xdr:cNvSpPr>
      </xdr:nvSpPr>
      <xdr:spPr>
        <a:xfrm>
          <a:off x="514350" y="135093075"/>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332</xdr:row>
      <xdr:rowOff>0</xdr:rowOff>
    </xdr:from>
    <xdr:ext cx="76200" cy="390525"/>
    <xdr:sp>
      <xdr:nvSpPr>
        <xdr:cNvPr id="492" name="Text Box 138"/>
        <xdr:cNvSpPr txBox="1">
          <a:spLocks noChangeArrowheads="1"/>
        </xdr:cNvSpPr>
      </xdr:nvSpPr>
      <xdr:spPr>
        <a:xfrm>
          <a:off x="514350" y="135093075"/>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332</xdr:row>
      <xdr:rowOff>0</xdr:rowOff>
    </xdr:from>
    <xdr:ext cx="76200" cy="390525"/>
    <xdr:sp>
      <xdr:nvSpPr>
        <xdr:cNvPr id="493" name="Text Box 139"/>
        <xdr:cNvSpPr txBox="1">
          <a:spLocks noChangeArrowheads="1"/>
        </xdr:cNvSpPr>
      </xdr:nvSpPr>
      <xdr:spPr>
        <a:xfrm>
          <a:off x="514350" y="135093075"/>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332</xdr:row>
      <xdr:rowOff>0</xdr:rowOff>
    </xdr:from>
    <xdr:ext cx="76200" cy="390525"/>
    <xdr:sp>
      <xdr:nvSpPr>
        <xdr:cNvPr id="494" name="Text Box 270"/>
        <xdr:cNvSpPr txBox="1">
          <a:spLocks noChangeArrowheads="1"/>
        </xdr:cNvSpPr>
      </xdr:nvSpPr>
      <xdr:spPr>
        <a:xfrm>
          <a:off x="514350" y="135093075"/>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332</xdr:row>
      <xdr:rowOff>0</xdr:rowOff>
    </xdr:from>
    <xdr:ext cx="76200" cy="390525"/>
    <xdr:sp>
      <xdr:nvSpPr>
        <xdr:cNvPr id="495" name="Text Box 271"/>
        <xdr:cNvSpPr txBox="1">
          <a:spLocks noChangeArrowheads="1"/>
        </xdr:cNvSpPr>
      </xdr:nvSpPr>
      <xdr:spPr>
        <a:xfrm>
          <a:off x="514350" y="135093075"/>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332</xdr:row>
      <xdr:rowOff>0</xdr:rowOff>
    </xdr:from>
    <xdr:ext cx="76200" cy="390525"/>
    <xdr:sp>
      <xdr:nvSpPr>
        <xdr:cNvPr id="496" name="Text Box 272"/>
        <xdr:cNvSpPr txBox="1">
          <a:spLocks noChangeArrowheads="1"/>
        </xdr:cNvSpPr>
      </xdr:nvSpPr>
      <xdr:spPr>
        <a:xfrm>
          <a:off x="514350" y="135093075"/>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332</xdr:row>
      <xdr:rowOff>0</xdr:rowOff>
    </xdr:from>
    <xdr:ext cx="76200" cy="390525"/>
    <xdr:sp>
      <xdr:nvSpPr>
        <xdr:cNvPr id="497" name="Text Box 273"/>
        <xdr:cNvSpPr txBox="1">
          <a:spLocks noChangeArrowheads="1"/>
        </xdr:cNvSpPr>
      </xdr:nvSpPr>
      <xdr:spPr>
        <a:xfrm>
          <a:off x="514350" y="135093075"/>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332</xdr:row>
      <xdr:rowOff>0</xdr:rowOff>
    </xdr:from>
    <xdr:ext cx="76200" cy="390525"/>
    <xdr:sp>
      <xdr:nvSpPr>
        <xdr:cNvPr id="498" name="Text Box 274"/>
        <xdr:cNvSpPr txBox="1">
          <a:spLocks noChangeArrowheads="1"/>
        </xdr:cNvSpPr>
      </xdr:nvSpPr>
      <xdr:spPr>
        <a:xfrm>
          <a:off x="514350" y="135093075"/>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332</xdr:row>
      <xdr:rowOff>0</xdr:rowOff>
    </xdr:from>
    <xdr:ext cx="76200" cy="390525"/>
    <xdr:sp>
      <xdr:nvSpPr>
        <xdr:cNvPr id="499" name="Text Box 276"/>
        <xdr:cNvSpPr txBox="1">
          <a:spLocks noChangeArrowheads="1"/>
        </xdr:cNvSpPr>
      </xdr:nvSpPr>
      <xdr:spPr>
        <a:xfrm>
          <a:off x="514350" y="135093075"/>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332</xdr:row>
      <xdr:rowOff>0</xdr:rowOff>
    </xdr:from>
    <xdr:ext cx="76200" cy="390525"/>
    <xdr:sp>
      <xdr:nvSpPr>
        <xdr:cNvPr id="500" name="Text Box 277"/>
        <xdr:cNvSpPr txBox="1">
          <a:spLocks noChangeArrowheads="1"/>
        </xdr:cNvSpPr>
      </xdr:nvSpPr>
      <xdr:spPr>
        <a:xfrm>
          <a:off x="514350" y="135093075"/>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432</xdr:row>
      <xdr:rowOff>0</xdr:rowOff>
    </xdr:from>
    <xdr:ext cx="76200" cy="419100"/>
    <xdr:sp>
      <xdr:nvSpPr>
        <xdr:cNvPr id="501" name="Text Box 131"/>
        <xdr:cNvSpPr txBox="1">
          <a:spLocks noChangeArrowheads="1"/>
        </xdr:cNvSpPr>
      </xdr:nvSpPr>
      <xdr:spPr>
        <a:xfrm>
          <a:off x="514350" y="1721834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432</xdr:row>
      <xdr:rowOff>0</xdr:rowOff>
    </xdr:from>
    <xdr:ext cx="76200" cy="419100"/>
    <xdr:sp>
      <xdr:nvSpPr>
        <xdr:cNvPr id="502" name="Text Box 132"/>
        <xdr:cNvSpPr txBox="1">
          <a:spLocks noChangeArrowheads="1"/>
        </xdr:cNvSpPr>
      </xdr:nvSpPr>
      <xdr:spPr>
        <a:xfrm>
          <a:off x="514350" y="1721834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432</xdr:row>
      <xdr:rowOff>0</xdr:rowOff>
    </xdr:from>
    <xdr:ext cx="76200" cy="419100"/>
    <xdr:sp>
      <xdr:nvSpPr>
        <xdr:cNvPr id="503" name="Text Box 133"/>
        <xdr:cNvSpPr txBox="1">
          <a:spLocks noChangeArrowheads="1"/>
        </xdr:cNvSpPr>
      </xdr:nvSpPr>
      <xdr:spPr>
        <a:xfrm>
          <a:off x="514350" y="1721834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432</xdr:row>
      <xdr:rowOff>0</xdr:rowOff>
    </xdr:from>
    <xdr:ext cx="76200" cy="419100"/>
    <xdr:sp>
      <xdr:nvSpPr>
        <xdr:cNvPr id="504" name="Text Box 134"/>
        <xdr:cNvSpPr txBox="1">
          <a:spLocks noChangeArrowheads="1"/>
        </xdr:cNvSpPr>
      </xdr:nvSpPr>
      <xdr:spPr>
        <a:xfrm>
          <a:off x="514350" y="1721834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432</xdr:row>
      <xdr:rowOff>0</xdr:rowOff>
    </xdr:from>
    <xdr:ext cx="76200" cy="419100"/>
    <xdr:sp>
      <xdr:nvSpPr>
        <xdr:cNvPr id="505" name="Text Box 135"/>
        <xdr:cNvSpPr txBox="1">
          <a:spLocks noChangeArrowheads="1"/>
        </xdr:cNvSpPr>
      </xdr:nvSpPr>
      <xdr:spPr>
        <a:xfrm>
          <a:off x="514350" y="1721834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432</xdr:row>
      <xdr:rowOff>0</xdr:rowOff>
    </xdr:from>
    <xdr:ext cx="76200" cy="419100"/>
    <xdr:sp>
      <xdr:nvSpPr>
        <xdr:cNvPr id="506" name="Text Box 137"/>
        <xdr:cNvSpPr txBox="1">
          <a:spLocks noChangeArrowheads="1"/>
        </xdr:cNvSpPr>
      </xdr:nvSpPr>
      <xdr:spPr>
        <a:xfrm>
          <a:off x="514350" y="1721834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432</xdr:row>
      <xdr:rowOff>0</xdr:rowOff>
    </xdr:from>
    <xdr:ext cx="76200" cy="419100"/>
    <xdr:sp>
      <xdr:nvSpPr>
        <xdr:cNvPr id="507" name="Text Box 138"/>
        <xdr:cNvSpPr txBox="1">
          <a:spLocks noChangeArrowheads="1"/>
        </xdr:cNvSpPr>
      </xdr:nvSpPr>
      <xdr:spPr>
        <a:xfrm>
          <a:off x="514350" y="1721834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432</xdr:row>
      <xdr:rowOff>0</xdr:rowOff>
    </xdr:from>
    <xdr:ext cx="76200" cy="419100"/>
    <xdr:sp>
      <xdr:nvSpPr>
        <xdr:cNvPr id="508" name="Text Box 139"/>
        <xdr:cNvSpPr txBox="1">
          <a:spLocks noChangeArrowheads="1"/>
        </xdr:cNvSpPr>
      </xdr:nvSpPr>
      <xdr:spPr>
        <a:xfrm>
          <a:off x="514350" y="1721834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432</xdr:row>
      <xdr:rowOff>0</xdr:rowOff>
    </xdr:from>
    <xdr:ext cx="76200" cy="419100"/>
    <xdr:sp>
      <xdr:nvSpPr>
        <xdr:cNvPr id="509" name="Text Box 270"/>
        <xdr:cNvSpPr txBox="1">
          <a:spLocks noChangeArrowheads="1"/>
        </xdr:cNvSpPr>
      </xdr:nvSpPr>
      <xdr:spPr>
        <a:xfrm>
          <a:off x="514350" y="1721834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432</xdr:row>
      <xdr:rowOff>0</xdr:rowOff>
    </xdr:from>
    <xdr:ext cx="76200" cy="419100"/>
    <xdr:sp>
      <xdr:nvSpPr>
        <xdr:cNvPr id="510" name="Text Box 271"/>
        <xdr:cNvSpPr txBox="1">
          <a:spLocks noChangeArrowheads="1"/>
        </xdr:cNvSpPr>
      </xdr:nvSpPr>
      <xdr:spPr>
        <a:xfrm>
          <a:off x="514350" y="1721834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432</xdr:row>
      <xdr:rowOff>0</xdr:rowOff>
    </xdr:from>
    <xdr:ext cx="76200" cy="419100"/>
    <xdr:sp>
      <xdr:nvSpPr>
        <xdr:cNvPr id="511" name="Text Box 272"/>
        <xdr:cNvSpPr txBox="1">
          <a:spLocks noChangeArrowheads="1"/>
        </xdr:cNvSpPr>
      </xdr:nvSpPr>
      <xdr:spPr>
        <a:xfrm>
          <a:off x="514350" y="1721834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432</xdr:row>
      <xdr:rowOff>0</xdr:rowOff>
    </xdr:from>
    <xdr:ext cx="76200" cy="419100"/>
    <xdr:sp>
      <xdr:nvSpPr>
        <xdr:cNvPr id="512" name="Text Box 273"/>
        <xdr:cNvSpPr txBox="1">
          <a:spLocks noChangeArrowheads="1"/>
        </xdr:cNvSpPr>
      </xdr:nvSpPr>
      <xdr:spPr>
        <a:xfrm>
          <a:off x="514350" y="1721834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432</xdr:row>
      <xdr:rowOff>0</xdr:rowOff>
    </xdr:from>
    <xdr:ext cx="76200" cy="419100"/>
    <xdr:sp>
      <xdr:nvSpPr>
        <xdr:cNvPr id="513" name="Text Box 274"/>
        <xdr:cNvSpPr txBox="1">
          <a:spLocks noChangeArrowheads="1"/>
        </xdr:cNvSpPr>
      </xdr:nvSpPr>
      <xdr:spPr>
        <a:xfrm>
          <a:off x="514350" y="1721834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432</xdr:row>
      <xdr:rowOff>0</xdr:rowOff>
    </xdr:from>
    <xdr:ext cx="76200" cy="419100"/>
    <xdr:sp>
      <xdr:nvSpPr>
        <xdr:cNvPr id="514" name="Text Box 276"/>
        <xdr:cNvSpPr txBox="1">
          <a:spLocks noChangeArrowheads="1"/>
        </xdr:cNvSpPr>
      </xdr:nvSpPr>
      <xdr:spPr>
        <a:xfrm>
          <a:off x="514350" y="1721834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318</xdr:row>
      <xdr:rowOff>0</xdr:rowOff>
    </xdr:from>
    <xdr:ext cx="76200" cy="438150"/>
    <xdr:sp>
      <xdr:nvSpPr>
        <xdr:cNvPr id="515" name="Text Box 131"/>
        <xdr:cNvSpPr txBox="1">
          <a:spLocks noChangeArrowheads="1"/>
        </xdr:cNvSpPr>
      </xdr:nvSpPr>
      <xdr:spPr>
        <a:xfrm>
          <a:off x="514350" y="13132117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318</xdr:row>
      <xdr:rowOff>0</xdr:rowOff>
    </xdr:from>
    <xdr:ext cx="76200" cy="438150"/>
    <xdr:sp>
      <xdr:nvSpPr>
        <xdr:cNvPr id="516" name="Text Box 132"/>
        <xdr:cNvSpPr txBox="1">
          <a:spLocks noChangeArrowheads="1"/>
        </xdr:cNvSpPr>
      </xdr:nvSpPr>
      <xdr:spPr>
        <a:xfrm>
          <a:off x="514350" y="13132117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318</xdr:row>
      <xdr:rowOff>0</xdr:rowOff>
    </xdr:from>
    <xdr:ext cx="76200" cy="438150"/>
    <xdr:sp>
      <xdr:nvSpPr>
        <xdr:cNvPr id="517" name="Text Box 133"/>
        <xdr:cNvSpPr txBox="1">
          <a:spLocks noChangeArrowheads="1"/>
        </xdr:cNvSpPr>
      </xdr:nvSpPr>
      <xdr:spPr>
        <a:xfrm>
          <a:off x="514350" y="13132117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318</xdr:row>
      <xdr:rowOff>0</xdr:rowOff>
    </xdr:from>
    <xdr:ext cx="76200" cy="438150"/>
    <xdr:sp>
      <xdr:nvSpPr>
        <xdr:cNvPr id="518" name="Text Box 134"/>
        <xdr:cNvSpPr txBox="1">
          <a:spLocks noChangeArrowheads="1"/>
        </xdr:cNvSpPr>
      </xdr:nvSpPr>
      <xdr:spPr>
        <a:xfrm>
          <a:off x="514350" y="13132117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318</xdr:row>
      <xdr:rowOff>0</xdr:rowOff>
    </xdr:from>
    <xdr:ext cx="76200" cy="438150"/>
    <xdr:sp>
      <xdr:nvSpPr>
        <xdr:cNvPr id="519" name="Text Box 135"/>
        <xdr:cNvSpPr txBox="1">
          <a:spLocks noChangeArrowheads="1"/>
        </xdr:cNvSpPr>
      </xdr:nvSpPr>
      <xdr:spPr>
        <a:xfrm>
          <a:off x="514350" y="13132117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318</xdr:row>
      <xdr:rowOff>0</xdr:rowOff>
    </xdr:from>
    <xdr:ext cx="76200" cy="438150"/>
    <xdr:sp>
      <xdr:nvSpPr>
        <xdr:cNvPr id="520" name="Text Box 137"/>
        <xdr:cNvSpPr txBox="1">
          <a:spLocks noChangeArrowheads="1"/>
        </xdr:cNvSpPr>
      </xdr:nvSpPr>
      <xdr:spPr>
        <a:xfrm>
          <a:off x="514350" y="13132117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318</xdr:row>
      <xdr:rowOff>0</xdr:rowOff>
    </xdr:from>
    <xdr:ext cx="76200" cy="438150"/>
    <xdr:sp>
      <xdr:nvSpPr>
        <xdr:cNvPr id="521" name="Text Box 138"/>
        <xdr:cNvSpPr txBox="1">
          <a:spLocks noChangeArrowheads="1"/>
        </xdr:cNvSpPr>
      </xdr:nvSpPr>
      <xdr:spPr>
        <a:xfrm>
          <a:off x="514350" y="13132117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318</xdr:row>
      <xdr:rowOff>0</xdr:rowOff>
    </xdr:from>
    <xdr:ext cx="76200" cy="438150"/>
    <xdr:sp>
      <xdr:nvSpPr>
        <xdr:cNvPr id="522" name="Text Box 139"/>
        <xdr:cNvSpPr txBox="1">
          <a:spLocks noChangeArrowheads="1"/>
        </xdr:cNvSpPr>
      </xdr:nvSpPr>
      <xdr:spPr>
        <a:xfrm>
          <a:off x="514350" y="13132117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318</xdr:row>
      <xdr:rowOff>0</xdr:rowOff>
    </xdr:from>
    <xdr:ext cx="76200" cy="438150"/>
    <xdr:sp>
      <xdr:nvSpPr>
        <xdr:cNvPr id="523" name="Text Box 270"/>
        <xdr:cNvSpPr txBox="1">
          <a:spLocks noChangeArrowheads="1"/>
        </xdr:cNvSpPr>
      </xdr:nvSpPr>
      <xdr:spPr>
        <a:xfrm>
          <a:off x="514350" y="13132117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318</xdr:row>
      <xdr:rowOff>0</xdr:rowOff>
    </xdr:from>
    <xdr:ext cx="76200" cy="438150"/>
    <xdr:sp>
      <xdr:nvSpPr>
        <xdr:cNvPr id="524" name="Text Box 271"/>
        <xdr:cNvSpPr txBox="1">
          <a:spLocks noChangeArrowheads="1"/>
        </xdr:cNvSpPr>
      </xdr:nvSpPr>
      <xdr:spPr>
        <a:xfrm>
          <a:off x="514350" y="13132117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318</xdr:row>
      <xdr:rowOff>0</xdr:rowOff>
    </xdr:from>
    <xdr:ext cx="76200" cy="438150"/>
    <xdr:sp>
      <xdr:nvSpPr>
        <xdr:cNvPr id="525" name="Text Box 272"/>
        <xdr:cNvSpPr txBox="1">
          <a:spLocks noChangeArrowheads="1"/>
        </xdr:cNvSpPr>
      </xdr:nvSpPr>
      <xdr:spPr>
        <a:xfrm>
          <a:off x="514350" y="13132117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318</xdr:row>
      <xdr:rowOff>0</xdr:rowOff>
    </xdr:from>
    <xdr:ext cx="76200" cy="438150"/>
    <xdr:sp>
      <xdr:nvSpPr>
        <xdr:cNvPr id="526" name="Text Box 273"/>
        <xdr:cNvSpPr txBox="1">
          <a:spLocks noChangeArrowheads="1"/>
        </xdr:cNvSpPr>
      </xdr:nvSpPr>
      <xdr:spPr>
        <a:xfrm>
          <a:off x="514350" y="13132117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318</xdr:row>
      <xdr:rowOff>0</xdr:rowOff>
    </xdr:from>
    <xdr:ext cx="76200" cy="438150"/>
    <xdr:sp>
      <xdr:nvSpPr>
        <xdr:cNvPr id="527" name="Text Box 274"/>
        <xdr:cNvSpPr txBox="1">
          <a:spLocks noChangeArrowheads="1"/>
        </xdr:cNvSpPr>
      </xdr:nvSpPr>
      <xdr:spPr>
        <a:xfrm>
          <a:off x="514350" y="13132117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318</xdr:row>
      <xdr:rowOff>0</xdr:rowOff>
    </xdr:from>
    <xdr:ext cx="76200" cy="438150"/>
    <xdr:sp>
      <xdr:nvSpPr>
        <xdr:cNvPr id="528" name="Text Box 276"/>
        <xdr:cNvSpPr txBox="1">
          <a:spLocks noChangeArrowheads="1"/>
        </xdr:cNvSpPr>
      </xdr:nvSpPr>
      <xdr:spPr>
        <a:xfrm>
          <a:off x="514350" y="13132117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332</xdr:row>
      <xdr:rowOff>0</xdr:rowOff>
    </xdr:from>
    <xdr:ext cx="76200" cy="438150"/>
    <xdr:sp>
      <xdr:nvSpPr>
        <xdr:cNvPr id="529" name="Text Box 131"/>
        <xdr:cNvSpPr txBox="1">
          <a:spLocks noChangeArrowheads="1"/>
        </xdr:cNvSpPr>
      </xdr:nvSpPr>
      <xdr:spPr>
        <a:xfrm>
          <a:off x="514350" y="13509307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332</xdr:row>
      <xdr:rowOff>0</xdr:rowOff>
    </xdr:from>
    <xdr:ext cx="76200" cy="438150"/>
    <xdr:sp>
      <xdr:nvSpPr>
        <xdr:cNvPr id="530" name="Text Box 132"/>
        <xdr:cNvSpPr txBox="1">
          <a:spLocks noChangeArrowheads="1"/>
        </xdr:cNvSpPr>
      </xdr:nvSpPr>
      <xdr:spPr>
        <a:xfrm>
          <a:off x="514350" y="13509307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332</xdr:row>
      <xdr:rowOff>0</xdr:rowOff>
    </xdr:from>
    <xdr:ext cx="76200" cy="438150"/>
    <xdr:sp>
      <xdr:nvSpPr>
        <xdr:cNvPr id="531" name="Text Box 133"/>
        <xdr:cNvSpPr txBox="1">
          <a:spLocks noChangeArrowheads="1"/>
        </xdr:cNvSpPr>
      </xdr:nvSpPr>
      <xdr:spPr>
        <a:xfrm>
          <a:off x="514350" y="13509307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332</xdr:row>
      <xdr:rowOff>0</xdr:rowOff>
    </xdr:from>
    <xdr:ext cx="76200" cy="438150"/>
    <xdr:sp>
      <xdr:nvSpPr>
        <xdr:cNvPr id="532" name="Text Box 134"/>
        <xdr:cNvSpPr txBox="1">
          <a:spLocks noChangeArrowheads="1"/>
        </xdr:cNvSpPr>
      </xdr:nvSpPr>
      <xdr:spPr>
        <a:xfrm>
          <a:off x="514350" y="13509307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332</xdr:row>
      <xdr:rowOff>0</xdr:rowOff>
    </xdr:from>
    <xdr:ext cx="76200" cy="438150"/>
    <xdr:sp>
      <xdr:nvSpPr>
        <xdr:cNvPr id="533" name="Text Box 135"/>
        <xdr:cNvSpPr txBox="1">
          <a:spLocks noChangeArrowheads="1"/>
        </xdr:cNvSpPr>
      </xdr:nvSpPr>
      <xdr:spPr>
        <a:xfrm>
          <a:off x="514350" y="13509307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332</xdr:row>
      <xdr:rowOff>0</xdr:rowOff>
    </xdr:from>
    <xdr:ext cx="76200" cy="438150"/>
    <xdr:sp>
      <xdr:nvSpPr>
        <xdr:cNvPr id="534" name="Text Box 137"/>
        <xdr:cNvSpPr txBox="1">
          <a:spLocks noChangeArrowheads="1"/>
        </xdr:cNvSpPr>
      </xdr:nvSpPr>
      <xdr:spPr>
        <a:xfrm>
          <a:off x="514350" y="13509307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332</xdr:row>
      <xdr:rowOff>0</xdr:rowOff>
    </xdr:from>
    <xdr:ext cx="76200" cy="438150"/>
    <xdr:sp>
      <xdr:nvSpPr>
        <xdr:cNvPr id="535" name="Text Box 138"/>
        <xdr:cNvSpPr txBox="1">
          <a:spLocks noChangeArrowheads="1"/>
        </xdr:cNvSpPr>
      </xdr:nvSpPr>
      <xdr:spPr>
        <a:xfrm>
          <a:off x="514350" y="13509307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332</xdr:row>
      <xdr:rowOff>0</xdr:rowOff>
    </xdr:from>
    <xdr:ext cx="76200" cy="438150"/>
    <xdr:sp>
      <xdr:nvSpPr>
        <xdr:cNvPr id="536" name="Text Box 139"/>
        <xdr:cNvSpPr txBox="1">
          <a:spLocks noChangeArrowheads="1"/>
        </xdr:cNvSpPr>
      </xdr:nvSpPr>
      <xdr:spPr>
        <a:xfrm>
          <a:off x="514350" y="13509307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332</xdr:row>
      <xdr:rowOff>0</xdr:rowOff>
    </xdr:from>
    <xdr:ext cx="76200" cy="438150"/>
    <xdr:sp>
      <xdr:nvSpPr>
        <xdr:cNvPr id="537" name="Text Box 270"/>
        <xdr:cNvSpPr txBox="1">
          <a:spLocks noChangeArrowheads="1"/>
        </xdr:cNvSpPr>
      </xdr:nvSpPr>
      <xdr:spPr>
        <a:xfrm>
          <a:off x="514350" y="13509307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332</xdr:row>
      <xdr:rowOff>0</xdr:rowOff>
    </xdr:from>
    <xdr:ext cx="76200" cy="438150"/>
    <xdr:sp>
      <xdr:nvSpPr>
        <xdr:cNvPr id="538" name="Text Box 271"/>
        <xdr:cNvSpPr txBox="1">
          <a:spLocks noChangeArrowheads="1"/>
        </xdr:cNvSpPr>
      </xdr:nvSpPr>
      <xdr:spPr>
        <a:xfrm>
          <a:off x="514350" y="13509307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332</xdr:row>
      <xdr:rowOff>0</xdr:rowOff>
    </xdr:from>
    <xdr:ext cx="76200" cy="438150"/>
    <xdr:sp>
      <xdr:nvSpPr>
        <xdr:cNvPr id="539" name="Text Box 272"/>
        <xdr:cNvSpPr txBox="1">
          <a:spLocks noChangeArrowheads="1"/>
        </xdr:cNvSpPr>
      </xdr:nvSpPr>
      <xdr:spPr>
        <a:xfrm>
          <a:off x="514350" y="13509307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332</xdr:row>
      <xdr:rowOff>0</xdr:rowOff>
    </xdr:from>
    <xdr:ext cx="76200" cy="438150"/>
    <xdr:sp>
      <xdr:nvSpPr>
        <xdr:cNvPr id="540" name="Text Box 273"/>
        <xdr:cNvSpPr txBox="1">
          <a:spLocks noChangeArrowheads="1"/>
        </xdr:cNvSpPr>
      </xdr:nvSpPr>
      <xdr:spPr>
        <a:xfrm>
          <a:off x="514350" y="13509307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332</xdr:row>
      <xdr:rowOff>0</xdr:rowOff>
    </xdr:from>
    <xdr:ext cx="76200" cy="438150"/>
    <xdr:sp>
      <xdr:nvSpPr>
        <xdr:cNvPr id="541" name="Text Box 274"/>
        <xdr:cNvSpPr txBox="1">
          <a:spLocks noChangeArrowheads="1"/>
        </xdr:cNvSpPr>
      </xdr:nvSpPr>
      <xdr:spPr>
        <a:xfrm>
          <a:off x="514350" y="13509307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332</xdr:row>
      <xdr:rowOff>0</xdr:rowOff>
    </xdr:from>
    <xdr:ext cx="76200" cy="438150"/>
    <xdr:sp>
      <xdr:nvSpPr>
        <xdr:cNvPr id="542" name="Text Box 276"/>
        <xdr:cNvSpPr txBox="1">
          <a:spLocks noChangeArrowheads="1"/>
        </xdr:cNvSpPr>
      </xdr:nvSpPr>
      <xdr:spPr>
        <a:xfrm>
          <a:off x="514350" y="13509307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332</xdr:row>
      <xdr:rowOff>0</xdr:rowOff>
    </xdr:from>
    <xdr:ext cx="76200" cy="438150"/>
    <xdr:sp>
      <xdr:nvSpPr>
        <xdr:cNvPr id="543" name="Text Box 277"/>
        <xdr:cNvSpPr txBox="1">
          <a:spLocks noChangeArrowheads="1"/>
        </xdr:cNvSpPr>
      </xdr:nvSpPr>
      <xdr:spPr>
        <a:xfrm>
          <a:off x="514350" y="13509307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542</xdr:row>
      <xdr:rowOff>0</xdr:rowOff>
    </xdr:from>
    <xdr:ext cx="76200" cy="628650"/>
    <xdr:sp>
      <xdr:nvSpPr>
        <xdr:cNvPr id="544" name="Text Box 131"/>
        <xdr:cNvSpPr txBox="1">
          <a:spLocks noChangeArrowheads="1"/>
        </xdr:cNvSpPr>
      </xdr:nvSpPr>
      <xdr:spPr>
        <a:xfrm>
          <a:off x="514350" y="224570925"/>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542</xdr:row>
      <xdr:rowOff>0</xdr:rowOff>
    </xdr:from>
    <xdr:ext cx="76200" cy="628650"/>
    <xdr:sp>
      <xdr:nvSpPr>
        <xdr:cNvPr id="545" name="Text Box 132"/>
        <xdr:cNvSpPr txBox="1">
          <a:spLocks noChangeArrowheads="1"/>
        </xdr:cNvSpPr>
      </xdr:nvSpPr>
      <xdr:spPr>
        <a:xfrm>
          <a:off x="514350" y="224570925"/>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542</xdr:row>
      <xdr:rowOff>0</xdr:rowOff>
    </xdr:from>
    <xdr:ext cx="76200" cy="628650"/>
    <xdr:sp>
      <xdr:nvSpPr>
        <xdr:cNvPr id="546" name="Text Box 133"/>
        <xdr:cNvSpPr txBox="1">
          <a:spLocks noChangeArrowheads="1"/>
        </xdr:cNvSpPr>
      </xdr:nvSpPr>
      <xdr:spPr>
        <a:xfrm>
          <a:off x="514350" y="224570925"/>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542</xdr:row>
      <xdr:rowOff>0</xdr:rowOff>
    </xdr:from>
    <xdr:ext cx="76200" cy="628650"/>
    <xdr:sp>
      <xdr:nvSpPr>
        <xdr:cNvPr id="547" name="Text Box 134"/>
        <xdr:cNvSpPr txBox="1">
          <a:spLocks noChangeArrowheads="1"/>
        </xdr:cNvSpPr>
      </xdr:nvSpPr>
      <xdr:spPr>
        <a:xfrm>
          <a:off x="514350" y="224570925"/>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542</xdr:row>
      <xdr:rowOff>0</xdr:rowOff>
    </xdr:from>
    <xdr:ext cx="76200" cy="628650"/>
    <xdr:sp>
      <xdr:nvSpPr>
        <xdr:cNvPr id="548" name="Text Box 135"/>
        <xdr:cNvSpPr txBox="1">
          <a:spLocks noChangeArrowheads="1"/>
        </xdr:cNvSpPr>
      </xdr:nvSpPr>
      <xdr:spPr>
        <a:xfrm>
          <a:off x="514350" y="224570925"/>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542</xdr:row>
      <xdr:rowOff>0</xdr:rowOff>
    </xdr:from>
    <xdr:ext cx="76200" cy="628650"/>
    <xdr:sp>
      <xdr:nvSpPr>
        <xdr:cNvPr id="549" name="Text Box 137"/>
        <xdr:cNvSpPr txBox="1">
          <a:spLocks noChangeArrowheads="1"/>
        </xdr:cNvSpPr>
      </xdr:nvSpPr>
      <xdr:spPr>
        <a:xfrm>
          <a:off x="514350" y="224570925"/>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542</xdr:row>
      <xdr:rowOff>0</xdr:rowOff>
    </xdr:from>
    <xdr:ext cx="76200" cy="628650"/>
    <xdr:sp>
      <xdr:nvSpPr>
        <xdr:cNvPr id="550" name="Text Box 138"/>
        <xdr:cNvSpPr txBox="1">
          <a:spLocks noChangeArrowheads="1"/>
        </xdr:cNvSpPr>
      </xdr:nvSpPr>
      <xdr:spPr>
        <a:xfrm>
          <a:off x="514350" y="224570925"/>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542</xdr:row>
      <xdr:rowOff>0</xdr:rowOff>
    </xdr:from>
    <xdr:ext cx="76200" cy="628650"/>
    <xdr:sp>
      <xdr:nvSpPr>
        <xdr:cNvPr id="551" name="Text Box 139"/>
        <xdr:cNvSpPr txBox="1">
          <a:spLocks noChangeArrowheads="1"/>
        </xdr:cNvSpPr>
      </xdr:nvSpPr>
      <xdr:spPr>
        <a:xfrm>
          <a:off x="514350" y="224570925"/>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542</xdr:row>
      <xdr:rowOff>0</xdr:rowOff>
    </xdr:from>
    <xdr:ext cx="76200" cy="628650"/>
    <xdr:sp>
      <xdr:nvSpPr>
        <xdr:cNvPr id="552" name="Text Box 270"/>
        <xdr:cNvSpPr txBox="1">
          <a:spLocks noChangeArrowheads="1"/>
        </xdr:cNvSpPr>
      </xdr:nvSpPr>
      <xdr:spPr>
        <a:xfrm>
          <a:off x="514350" y="224570925"/>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542</xdr:row>
      <xdr:rowOff>0</xdr:rowOff>
    </xdr:from>
    <xdr:ext cx="76200" cy="628650"/>
    <xdr:sp>
      <xdr:nvSpPr>
        <xdr:cNvPr id="553" name="Text Box 271"/>
        <xdr:cNvSpPr txBox="1">
          <a:spLocks noChangeArrowheads="1"/>
        </xdr:cNvSpPr>
      </xdr:nvSpPr>
      <xdr:spPr>
        <a:xfrm>
          <a:off x="514350" y="224570925"/>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542</xdr:row>
      <xdr:rowOff>0</xdr:rowOff>
    </xdr:from>
    <xdr:ext cx="76200" cy="628650"/>
    <xdr:sp>
      <xdr:nvSpPr>
        <xdr:cNvPr id="554" name="Text Box 272"/>
        <xdr:cNvSpPr txBox="1">
          <a:spLocks noChangeArrowheads="1"/>
        </xdr:cNvSpPr>
      </xdr:nvSpPr>
      <xdr:spPr>
        <a:xfrm>
          <a:off x="514350" y="224570925"/>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542</xdr:row>
      <xdr:rowOff>0</xdr:rowOff>
    </xdr:from>
    <xdr:ext cx="76200" cy="628650"/>
    <xdr:sp>
      <xdr:nvSpPr>
        <xdr:cNvPr id="555" name="Text Box 273"/>
        <xdr:cNvSpPr txBox="1">
          <a:spLocks noChangeArrowheads="1"/>
        </xdr:cNvSpPr>
      </xdr:nvSpPr>
      <xdr:spPr>
        <a:xfrm>
          <a:off x="514350" y="224570925"/>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542</xdr:row>
      <xdr:rowOff>0</xdr:rowOff>
    </xdr:from>
    <xdr:ext cx="76200" cy="628650"/>
    <xdr:sp>
      <xdr:nvSpPr>
        <xdr:cNvPr id="556" name="Text Box 274"/>
        <xdr:cNvSpPr txBox="1">
          <a:spLocks noChangeArrowheads="1"/>
        </xdr:cNvSpPr>
      </xdr:nvSpPr>
      <xdr:spPr>
        <a:xfrm>
          <a:off x="514350" y="224570925"/>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542</xdr:row>
      <xdr:rowOff>0</xdr:rowOff>
    </xdr:from>
    <xdr:ext cx="76200" cy="628650"/>
    <xdr:sp>
      <xdr:nvSpPr>
        <xdr:cNvPr id="557" name="Text Box 276"/>
        <xdr:cNvSpPr txBox="1">
          <a:spLocks noChangeArrowheads="1"/>
        </xdr:cNvSpPr>
      </xdr:nvSpPr>
      <xdr:spPr>
        <a:xfrm>
          <a:off x="514350" y="224570925"/>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551</xdr:row>
      <xdr:rowOff>0</xdr:rowOff>
    </xdr:from>
    <xdr:ext cx="76200" cy="419100"/>
    <xdr:sp>
      <xdr:nvSpPr>
        <xdr:cNvPr id="558" name="Text Box 131"/>
        <xdr:cNvSpPr txBox="1">
          <a:spLocks noChangeArrowheads="1"/>
        </xdr:cNvSpPr>
      </xdr:nvSpPr>
      <xdr:spPr>
        <a:xfrm>
          <a:off x="514350" y="2300192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551</xdr:row>
      <xdr:rowOff>0</xdr:rowOff>
    </xdr:from>
    <xdr:ext cx="76200" cy="419100"/>
    <xdr:sp>
      <xdr:nvSpPr>
        <xdr:cNvPr id="559" name="Text Box 132"/>
        <xdr:cNvSpPr txBox="1">
          <a:spLocks noChangeArrowheads="1"/>
        </xdr:cNvSpPr>
      </xdr:nvSpPr>
      <xdr:spPr>
        <a:xfrm>
          <a:off x="514350" y="2300192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551</xdr:row>
      <xdr:rowOff>0</xdr:rowOff>
    </xdr:from>
    <xdr:ext cx="76200" cy="419100"/>
    <xdr:sp>
      <xdr:nvSpPr>
        <xdr:cNvPr id="560" name="Text Box 133"/>
        <xdr:cNvSpPr txBox="1">
          <a:spLocks noChangeArrowheads="1"/>
        </xdr:cNvSpPr>
      </xdr:nvSpPr>
      <xdr:spPr>
        <a:xfrm>
          <a:off x="514350" y="2300192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551</xdr:row>
      <xdr:rowOff>0</xdr:rowOff>
    </xdr:from>
    <xdr:ext cx="76200" cy="419100"/>
    <xdr:sp>
      <xdr:nvSpPr>
        <xdr:cNvPr id="561" name="Text Box 134"/>
        <xdr:cNvSpPr txBox="1">
          <a:spLocks noChangeArrowheads="1"/>
        </xdr:cNvSpPr>
      </xdr:nvSpPr>
      <xdr:spPr>
        <a:xfrm>
          <a:off x="514350" y="2300192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551</xdr:row>
      <xdr:rowOff>0</xdr:rowOff>
    </xdr:from>
    <xdr:ext cx="76200" cy="419100"/>
    <xdr:sp>
      <xdr:nvSpPr>
        <xdr:cNvPr id="562" name="Text Box 135"/>
        <xdr:cNvSpPr txBox="1">
          <a:spLocks noChangeArrowheads="1"/>
        </xdr:cNvSpPr>
      </xdr:nvSpPr>
      <xdr:spPr>
        <a:xfrm>
          <a:off x="514350" y="2300192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551</xdr:row>
      <xdr:rowOff>0</xdr:rowOff>
    </xdr:from>
    <xdr:ext cx="76200" cy="419100"/>
    <xdr:sp>
      <xdr:nvSpPr>
        <xdr:cNvPr id="563" name="Text Box 137"/>
        <xdr:cNvSpPr txBox="1">
          <a:spLocks noChangeArrowheads="1"/>
        </xdr:cNvSpPr>
      </xdr:nvSpPr>
      <xdr:spPr>
        <a:xfrm>
          <a:off x="514350" y="2300192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551</xdr:row>
      <xdr:rowOff>0</xdr:rowOff>
    </xdr:from>
    <xdr:ext cx="76200" cy="419100"/>
    <xdr:sp>
      <xdr:nvSpPr>
        <xdr:cNvPr id="564" name="Text Box 138"/>
        <xdr:cNvSpPr txBox="1">
          <a:spLocks noChangeArrowheads="1"/>
        </xdr:cNvSpPr>
      </xdr:nvSpPr>
      <xdr:spPr>
        <a:xfrm>
          <a:off x="514350" y="2300192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551</xdr:row>
      <xdr:rowOff>0</xdr:rowOff>
    </xdr:from>
    <xdr:ext cx="76200" cy="419100"/>
    <xdr:sp>
      <xdr:nvSpPr>
        <xdr:cNvPr id="565" name="Text Box 139"/>
        <xdr:cNvSpPr txBox="1">
          <a:spLocks noChangeArrowheads="1"/>
        </xdr:cNvSpPr>
      </xdr:nvSpPr>
      <xdr:spPr>
        <a:xfrm>
          <a:off x="514350" y="2300192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551</xdr:row>
      <xdr:rowOff>0</xdr:rowOff>
    </xdr:from>
    <xdr:ext cx="76200" cy="419100"/>
    <xdr:sp>
      <xdr:nvSpPr>
        <xdr:cNvPr id="566" name="Text Box 270"/>
        <xdr:cNvSpPr txBox="1">
          <a:spLocks noChangeArrowheads="1"/>
        </xdr:cNvSpPr>
      </xdr:nvSpPr>
      <xdr:spPr>
        <a:xfrm>
          <a:off x="514350" y="2300192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551</xdr:row>
      <xdr:rowOff>0</xdr:rowOff>
    </xdr:from>
    <xdr:ext cx="76200" cy="419100"/>
    <xdr:sp>
      <xdr:nvSpPr>
        <xdr:cNvPr id="567" name="Text Box 271"/>
        <xdr:cNvSpPr txBox="1">
          <a:spLocks noChangeArrowheads="1"/>
        </xdr:cNvSpPr>
      </xdr:nvSpPr>
      <xdr:spPr>
        <a:xfrm>
          <a:off x="514350" y="2300192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551</xdr:row>
      <xdr:rowOff>0</xdr:rowOff>
    </xdr:from>
    <xdr:ext cx="76200" cy="419100"/>
    <xdr:sp>
      <xdr:nvSpPr>
        <xdr:cNvPr id="568" name="Text Box 272"/>
        <xdr:cNvSpPr txBox="1">
          <a:spLocks noChangeArrowheads="1"/>
        </xdr:cNvSpPr>
      </xdr:nvSpPr>
      <xdr:spPr>
        <a:xfrm>
          <a:off x="514350" y="2300192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551</xdr:row>
      <xdr:rowOff>0</xdr:rowOff>
    </xdr:from>
    <xdr:ext cx="76200" cy="419100"/>
    <xdr:sp>
      <xdr:nvSpPr>
        <xdr:cNvPr id="569" name="Text Box 273"/>
        <xdr:cNvSpPr txBox="1">
          <a:spLocks noChangeArrowheads="1"/>
        </xdr:cNvSpPr>
      </xdr:nvSpPr>
      <xdr:spPr>
        <a:xfrm>
          <a:off x="514350" y="2300192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551</xdr:row>
      <xdr:rowOff>0</xdr:rowOff>
    </xdr:from>
    <xdr:ext cx="76200" cy="419100"/>
    <xdr:sp>
      <xdr:nvSpPr>
        <xdr:cNvPr id="570" name="Text Box 274"/>
        <xdr:cNvSpPr txBox="1">
          <a:spLocks noChangeArrowheads="1"/>
        </xdr:cNvSpPr>
      </xdr:nvSpPr>
      <xdr:spPr>
        <a:xfrm>
          <a:off x="514350" y="2300192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551</xdr:row>
      <xdr:rowOff>0</xdr:rowOff>
    </xdr:from>
    <xdr:ext cx="76200" cy="419100"/>
    <xdr:sp>
      <xdr:nvSpPr>
        <xdr:cNvPr id="571" name="Text Box 276"/>
        <xdr:cNvSpPr txBox="1">
          <a:spLocks noChangeArrowheads="1"/>
        </xdr:cNvSpPr>
      </xdr:nvSpPr>
      <xdr:spPr>
        <a:xfrm>
          <a:off x="514350" y="230019225"/>
          <a:ext cx="762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276</xdr:row>
      <xdr:rowOff>0</xdr:rowOff>
    </xdr:from>
    <xdr:ext cx="76200" cy="647700"/>
    <xdr:sp>
      <xdr:nvSpPr>
        <xdr:cNvPr id="572" name="Text Box 131"/>
        <xdr:cNvSpPr txBox="1">
          <a:spLocks noChangeArrowheads="1"/>
        </xdr:cNvSpPr>
      </xdr:nvSpPr>
      <xdr:spPr>
        <a:xfrm>
          <a:off x="514350" y="112671225"/>
          <a:ext cx="76200" cy="647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276</xdr:row>
      <xdr:rowOff>0</xdr:rowOff>
    </xdr:from>
    <xdr:ext cx="76200" cy="647700"/>
    <xdr:sp>
      <xdr:nvSpPr>
        <xdr:cNvPr id="573" name="Text Box 132"/>
        <xdr:cNvSpPr txBox="1">
          <a:spLocks noChangeArrowheads="1"/>
        </xdr:cNvSpPr>
      </xdr:nvSpPr>
      <xdr:spPr>
        <a:xfrm>
          <a:off x="514350" y="112671225"/>
          <a:ext cx="76200" cy="647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276</xdr:row>
      <xdr:rowOff>0</xdr:rowOff>
    </xdr:from>
    <xdr:ext cx="76200" cy="647700"/>
    <xdr:sp>
      <xdr:nvSpPr>
        <xdr:cNvPr id="574" name="Text Box 133"/>
        <xdr:cNvSpPr txBox="1">
          <a:spLocks noChangeArrowheads="1"/>
        </xdr:cNvSpPr>
      </xdr:nvSpPr>
      <xdr:spPr>
        <a:xfrm>
          <a:off x="514350" y="112671225"/>
          <a:ext cx="76200" cy="647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276</xdr:row>
      <xdr:rowOff>0</xdr:rowOff>
    </xdr:from>
    <xdr:ext cx="76200" cy="647700"/>
    <xdr:sp>
      <xdr:nvSpPr>
        <xdr:cNvPr id="575" name="Text Box 134"/>
        <xdr:cNvSpPr txBox="1">
          <a:spLocks noChangeArrowheads="1"/>
        </xdr:cNvSpPr>
      </xdr:nvSpPr>
      <xdr:spPr>
        <a:xfrm>
          <a:off x="514350" y="112671225"/>
          <a:ext cx="76200" cy="647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276</xdr:row>
      <xdr:rowOff>0</xdr:rowOff>
    </xdr:from>
    <xdr:ext cx="76200" cy="647700"/>
    <xdr:sp>
      <xdr:nvSpPr>
        <xdr:cNvPr id="576" name="Text Box 135"/>
        <xdr:cNvSpPr txBox="1">
          <a:spLocks noChangeArrowheads="1"/>
        </xdr:cNvSpPr>
      </xdr:nvSpPr>
      <xdr:spPr>
        <a:xfrm>
          <a:off x="514350" y="112671225"/>
          <a:ext cx="76200" cy="647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276</xdr:row>
      <xdr:rowOff>0</xdr:rowOff>
    </xdr:from>
    <xdr:ext cx="76200" cy="647700"/>
    <xdr:sp>
      <xdr:nvSpPr>
        <xdr:cNvPr id="577" name="Text Box 137"/>
        <xdr:cNvSpPr txBox="1">
          <a:spLocks noChangeArrowheads="1"/>
        </xdr:cNvSpPr>
      </xdr:nvSpPr>
      <xdr:spPr>
        <a:xfrm>
          <a:off x="514350" y="112671225"/>
          <a:ext cx="76200" cy="647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276</xdr:row>
      <xdr:rowOff>0</xdr:rowOff>
    </xdr:from>
    <xdr:ext cx="76200" cy="647700"/>
    <xdr:sp>
      <xdr:nvSpPr>
        <xdr:cNvPr id="578" name="Text Box 138"/>
        <xdr:cNvSpPr txBox="1">
          <a:spLocks noChangeArrowheads="1"/>
        </xdr:cNvSpPr>
      </xdr:nvSpPr>
      <xdr:spPr>
        <a:xfrm>
          <a:off x="514350" y="112671225"/>
          <a:ext cx="76200" cy="647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276</xdr:row>
      <xdr:rowOff>0</xdr:rowOff>
    </xdr:from>
    <xdr:ext cx="76200" cy="647700"/>
    <xdr:sp>
      <xdr:nvSpPr>
        <xdr:cNvPr id="579" name="Text Box 139"/>
        <xdr:cNvSpPr txBox="1">
          <a:spLocks noChangeArrowheads="1"/>
        </xdr:cNvSpPr>
      </xdr:nvSpPr>
      <xdr:spPr>
        <a:xfrm>
          <a:off x="514350" y="112671225"/>
          <a:ext cx="76200" cy="647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276</xdr:row>
      <xdr:rowOff>0</xdr:rowOff>
    </xdr:from>
    <xdr:ext cx="76200" cy="647700"/>
    <xdr:sp>
      <xdr:nvSpPr>
        <xdr:cNvPr id="580" name="Text Box 270"/>
        <xdr:cNvSpPr txBox="1">
          <a:spLocks noChangeArrowheads="1"/>
        </xdr:cNvSpPr>
      </xdr:nvSpPr>
      <xdr:spPr>
        <a:xfrm>
          <a:off x="514350" y="112671225"/>
          <a:ext cx="76200" cy="647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276</xdr:row>
      <xdr:rowOff>0</xdr:rowOff>
    </xdr:from>
    <xdr:ext cx="76200" cy="647700"/>
    <xdr:sp>
      <xdr:nvSpPr>
        <xdr:cNvPr id="581" name="Text Box 271"/>
        <xdr:cNvSpPr txBox="1">
          <a:spLocks noChangeArrowheads="1"/>
        </xdr:cNvSpPr>
      </xdr:nvSpPr>
      <xdr:spPr>
        <a:xfrm>
          <a:off x="514350" y="112671225"/>
          <a:ext cx="76200" cy="647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276</xdr:row>
      <xdr:rowOff>0</xdr:rowOff>
    </xdr:from>
    <xdr:ext cx="76200" cy="647700"/>
    <xdr:sp>
      <xdr:nvSpPr>
        <xdr:cNvPr id="582" name="Text Box 272"/>
        <xdr:cNvSpPr txBox="1">
          <a:spLocks noChangeArrowheads="1"/>
        </xdr:cNvSpPr>
      </xdr:nvSpPr>
      <xdr:spPr>
        <a:xfrm>
          <a:off x="514350" y="112671225"/>
          <a:ext cx="76200" cy="647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276</xdr:row>
      <xdr:rowOff>0</xdr:rowOff>
    </xdr:from>
    <xdr:ext cx="76200" cy="647700"/>
    <xdr:sp>
      <xdr:nvSpPr>
        <xdr:cNvPr id="583" name="Text Box 273"/>
        <xdr:cNvSpPr txBox="1">
          <a:spLocks noChangeArrowheads="1"/>
        </xdr:cNvSpPr>
      </xdr:nvSpPr>
      <xdr:spPr>
        <a:xfrm>
          <a:off x="514350" y="112671225"/>
          <a:ext cx="76200" cy="647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276</xdr:row>
      <xdr:rowOff>0</xdr:rowOff>
    </xdr:from>
    <xdr:ext cx="76200" cy="647700"/>
    <xdr:sp>
      <xdr:nvSpPr>
        <xdr:cNvPr id="584" name="Text Box 274"/>
        <xdr:cNvSpPr txBox="1">
          <a:spLocks noChangeArrowheads="1"/>
        </xdr:cNvSpPr>
      </xdr:nvSpPr>
      <xdr:spPr>
        <a:xfrm>
          <a:off x="514350" y="112671225"/>
          <a:ext cx="76200" cy="647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276</xdr:row>
      <xdr:rowOff>0</xdr:rowOff>
    </xdr:from>
    <xdr:ext cx="76200" cy="647700"/>
    <xdr:sp>
      <xdr:nvSpPr>
        <xdr:cNvPr id="585" name="Text Box 276"/>
        <xdr:cNvSpPr txBox="1">
          <a:spLocks noChangeArrowheads="1"/>
        </xdr:cNvSpPr>
      </xdr:nvSpPr>
      <xdr:spPr>
        <a:xfrm>
          <a:off x="514350" y="112671225"/>
          <a:ext cx="76200" cy="647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276</xdr:row>
      <xdr:rowOff>0</xdr:rowOff>
    </xdr:from>
    <xdr:ext cx="76200" cy="647700"/>
    <xdr:sp>
      <xdr:nvSpPr>
        <xdr:cNvPr id="586" name="Text Box 277"/>
        <xdr:cNvSpPr txBox="1">
          <a:spLocks noChangeArrowheads="1"/>
        </xdr:cNvSpPr>
      </xdr:nvSpPr>
      <xdr:spPr>
        <a:xfrm>
          <a:off x="514350" y="112671225"/>
          <a:ext cx="76200" cy="647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16"/>
  <sheetViews>
    <sheetView zoomScaleSheetLayoutView="80" zoomScalePageLayoutView="0" workbookViewId="0" topLeftCell="A11">
      <selection activeCell="B16" sqref="B16:G16"/>
    </sheetView>
  </sheetViews>
  <sheetFormatPr defaultColWidth="9.140625" defaultRowHeight="15"/>
  <cols>
    <col min="1" max="1" width="7.8515625" style="61" customWidth="1"/>
    <col min="2" max="2" width="57.28125" style="61" customWidth="1"/>
    <col min="3" max="3" width="15.8515625" style="61" bestFit="1" customWidth="1"/>
    <col min="4" max="4" width="6.00390625" style="61" bestFit="1" customWidth="1"/>
    <col min="5" max="5" width="5.57421875" style="61" bestFit="1" customWidth="1"/>
    <col min="6" max="6" width="19.7109375" style="61" bestFit="1" customWidth="1"/>
    <col min="7" max="7" width="23.28125" style="61" bestFit="1" customWidth="1"/>
    <col min="8" max="16384" width="9.140625" style="61" customWidth="1"/>
  </cols>
  <sheetData>
    <row r="1" spans="1:7" ht="18">
      <c r="A1" s="414" t="s">
        <v>952</v>
      </c>
      <c r="B1" s="414"/>
      <c r="C1" s="414"/>
      <c r="D1" s="414"/>
      <c r="E1" s="414"/>
      <c r="F1" s="414"/>
      <c r="G1" s="414"/>
    </row>
    <row r="2" spans="1:7" ht="18">
      <c r="A2" s="415" t="s">
        <v>987</v>
      </c>
      <c r="B2" s="415"/>
      <c r="C2" s="415"/>
      <c r="D2" s="415"/>
      <c r="E2" s="415"/>
      <c r="F2" s="415"/>
      <c r="G2" s="415"/>
    </row>
    <row r="3" spans="1:7" s="62" customFormat="1" ht="16.5">
      <c r="A3" s="282" t="s">
        <v>601</v>
      </c>
      <c r="B3" s="283" t="s">
        <v>599</v>
      </c>
      <c r="C3" s="282" t="s">
        <v>602</v>
      </c>
      <c r="D3" s="282" t="s">
        <v>0</v>
      </c>
      <c r="E3" s="282" t="s">
        <v>1</v>
      </c>
      <c r="F3" s="284" t="s">
        <v>959</v>
      </c>
      <c r="G3" s="284" t="s">
        <v>960</v>
      </c>
    </row>
    <row r="4" spans="1:7" ht="15">
      <c r="A4" s="63">
        <v>2</v>
      </c>
      <c r="B4" s="64" t="s">
        <v>603</v>
      </c>
      <c r="C4" s="65"/>
      <c r="D4" s="65"/>
      <c r="E4" s="65"/>
      <c r="F4" s="65"/>
      <c r="G4" s="65"/>
    </row>
    <row r="5" spans="1:7" ht="135">
      <c r="A5" s="66"/>
      <c r="B5" s="379" t="s">
        <v>982</v>
      </c>
      <c r="C5" s="68" t="s">
        <v>604</v>
      </c>
      <c r="D5" s="69" t="s">
        <v>8</v>
      </c>
      <c r="E5" s="70">
        <v>1</v>
      </c>
      <c r="F5" s="72"/>
      <c r="G5" s="73">
        <f>F5*E5</f>
        <v>0</v>
      </c>
    </row>
    <row r="6" spans="1:7" ht="15">
      <c r="A6" s="63">
        <v>2</v>
      </c>
      <c r="B6" s="64" t="s">
        <v>605</v>
      </c>
      <c r="C6" s="65"/>
      <c r="D6" s="65"/>
      <c r="E6" s="65"/>
      <c r="F6" s="74"/>
      <c r="G6" s="74"/>
    </row>
    <row r="7" spans="1:7" ht="135">
      <c r="A7" s="66"/>
      <c r="B7" s="379" t="s">
        <v>983</v>
      </c>
      <c r="C7" s="68" t="s">
        <v>606</v>
      </c>
      <c r="D7" s="69" t="s">
        <v>8</v>
      </c>
      <c r="E7" s="70">
        <v>4</v>
      </c>
      <c r="F7" s="72"/>
      <c r="G7" s="73">
        <f>F7*E7</f>
        <v>0</v>
      </c>
    </row>
    <row r="8" spans="1:7" ht="15">
      <c r="A8" s="63">
        <v>3</v>
      </c>
      <c r="B8" s="64" t="s">
        <v>607</v>
      </c>
      <c r="C8" s="65"/>
      <c r="D8" s="65"/>
      <c r="E8" s="65"/>
      <c r="F8" s="74"/>
      <c r="G8" s="74"/>
    </row>
    <row r="9" spans="1:7" ht="120">
      <c r="A9" s="66"/>
      <c r="B9" s="67" t="s">
        <v>609</v>
      </c>
      <c r="C9" s="68" t="s">
        <v>608</v>
      </c>
      <c r="D9" s="69" t="s">
        <v>8</v>
      </c>
      <c r="E9" s="70">
        <v>1</v>
      </c>
      <c r="F9" s="72"/>
      <c r="G9" s="73">
        <f>F9*E9</f>
        <v>0</v>
      </c>
    </row>
    <row r="10" spans="1:7" ht="15">
      <c r="A10" s="63">
        <v>4</v>
      </c>
      <c r="B10" s="64" t="s">
        <v>610</v>
      </c>
      <c r="C10" s="65"/>
      <c r="D10" s="65"/>
      <c r="E10" s="65"/>
      <c r="F10" s="74"/>
      <c r="G10" s="74"/>
    </row>
    <row r="11" spans="1:10" ht="120">
      <c r="A11" s="66"/>
      <c r="B11" s="379" t="s">
        <v>984</v>
      </c>
      <c r="C11" s="68" t="s">
        <v>611</v>
      </c>
      <c r="D11" s="69" t="s">
        <v>8</v>
      </c>
      <c r="E11" s="70">
        <v>2</v>
      </c>
      <c r="F11" s="72"/>
      <c r="G11" s="73">
        <f>F11*E11</f>
        <v>0</v>
      </c>
      <c r="J11" s="71"/>
    </row>
    <row r="12" spans="2:7" ht="15.75">
      <c r="B12" s="416" t="s">
        <v>1011</v>
      </c>
      <c r="C12" s="416"/>
      <c r="D12" s="416"/>
      <c r="E12" s="416"/>
      <c r="F12" s="416"/>
      <c r="G12" s="384"/>
    </row>
    <row r="13" spans="2:7" ht="15.75">
      <c r="B13" s="418" t="s">
        <v>1012</v>
      </c>
      <c r="C13" s="419"/>
      <c r="D13" s="419"/>
      <c r="E13" s="419"/>
      <c r="F13" s="419"/>
      <c r="G13" s="420"/>
    </row>
    <row r="15" spans="2:7" ht="18.75">
      <c r="B15" s="417" t="s">
        <v>961</v>
      </c>
      <c r="C15" s="417"/>
      <c r="D15" s="417"/>
      <c r="E15" s="417"/>
      <c r="F15" s="417"/>
      <c r="G15" s="417"/>
    </row>
    <row r="16" spans="2:7" ht="34.5" customHeight="1">
      <c r="B16" s="417" t="s">
        <v>980</v>
      </c>
      <c r="C16" s="417"/>
      <c r="D16" s="417"/>
      <c r="E16" s="417"/>
      <c r="F16" s="417"/>
      <c r="G16" s="417"/>
    </row>
  </sheetData>
  <sheetProtection sheet="1" objects="1" scenarios="1" selectLockedCells="1"/>
  <mergeCells count="6">
    <mergeCell ref="A1:G1"/>
    <mergeCell ref="A2:G2"/>
    <mergeCell ref="B12:F12"/>
    <mergeCell ref="B15:G15"/>
    <mergeCell ref="B16:G16"/>
    <mergeCell ref="B13:G13"/>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1:G98"/>
  <sheetViews>
    <sheetView zoomScaleSheetLayoutView="85" zoomScalePageLayoutView="0" workbookViewId="0" topLeftCell="A7">
      <selection activeCell="F8" sqref="F8"/>
    </sheetView>
  </sheetViews>
  <sheetFormatPr defaultColWidth="8.7109375" defaultRowHeight="15"/>
  <cols>
    <col min="1" max="1" width="8.00390625" style="93" customWidth="1"/>
    <col min="2" max="2" width="42.140625" style="94" customWidth="1"/>
    <col min="3" max="3" width="19.421875" style="75" bestFit="1" customWidth="1"/>
    <col min="4" max="4" width="8.7109375" style="93" customWidth="1"/>
    <col min="5" max="5" width="9.00390625" style="93" bestFit="1" customWidth="1"/>
    <col min="6" max="6" width="12.7109375" style="95" customWidth="1"/>
    <col min="7" max="7" width="17.8515625" style="95" customWidth="1"/>
    <col min="8" max="16384" width="8.7109375" style="75" customWidth="1"/>
  </cols>
  <sheetData>
    <row r="1" spans="1:7" ht="18">
      <c r="A1" s="414" t="s">
        <v>953</v>
      </c>
      <c r="B1" s="414"/>
      <c r="C1" s="414"/>
      <c r="D1" s="414"/>
      <c r="E1" s="414"/>
      <c r="F1" s="414"/>
      <c r="G1" s="414"/>
    </row>
    <row r="2" spans="1:7" ht="18">
      <c r="A2" s="415" t="s">
        <v>988</v>
      </c>
      <c r="B2" s="415"/>
      <c r="C2" s="415"/>
      <c r="D2" s="415"/>
      <c r="E2" s="415"/>
      <c r="F2" s="415"/>
      <c r="G2" s="415"/>
    </row>
    <row r="3" spans="1:7" ht="15.75">
      <c r="A3" s="423"/>
      <c r="B3" s="423"/>
      <c r="C3" s="423"/>
      <c r="D3" s="423"/>
      <c r="E3" s="423"/>
      <c r="F3" s="423"/>
      <c r="G3" s="423"/>
    </row>
    <row r="4" spans="1:7" s="98" customFormat="1" ht="15">
      <c r="A4" s="287" t="s">
        <v>612</v>
      </c>
      <c r="B4" s="288" t="s">
        <v>483</v>
      </c>
      <c r="C4" s="289" t="s">
        <v>963</v>
      </c>
      <c r="D4" s="288" t="s">
        <v>488</v>
      </c>
      <c r="E4" s="288" t="s">
        <v>613</v>
      </c>
      <c r="F4" s="290" t="s">
        <v>950</v>
      </c>
      <c r="G4" s="290" t="s">
        <v>962</v>
      </c>
    </row>
    <row r="5" spans="1:7" ht="15">
      <c r="A5" s="424" t="s">
        <v>614</v>
      </c>
      <c r="B5" s="424"/>
      <c r="C5" s="424"/>
      <c r="D5" s="424"/>
      <c r="E5" s="424"/>
      <c r="F5" s="424"/>
      <c r="G5" s="424"/>
    </row>
    <row r="6" spans="1:7" ht="15">
      <c r="A6" s="76" t="s">
        <v>615</v>
      </c>
      <c r="B6" s="77" t="s">
        <v>616</v>
      </c>
      <c r="C6" s="78"/>
      <c r="D6" s="79"/>
      <c r="E6" s="80"/>
      <c r="F6" s="65"/>
      <c r="G6" s="65"/>
    </row>
    <row r="7" spans="1:7" ht="15">
      <c r="A7" s="81">
        <v>1</v>
      </c>
      <c r="B7" s="82" t="s">
        <v>617</v>
      </c>
      <c r="C7" s="83" t="s">
        <v>618</v>
      </c>
      <c r="D7" s="84" t="s">
        <v>8</v>
      </c>
      <c r="E7" s="85">
        <v>2</v>
      </c>
      <c r="F7" s="72"/>
      <c r="G7" s="73">
        <f>+E7*F7</f>
        <v>0</v>
      </c>
    </row>
    <row r="8" spans="1:7" ht="15">
      <c r="A8" s="81">
        <v>1</v>
      </c>
      <c r="B8" s="82" t="s">
        <v>617</v>
      </c>
      <c r="C8" s="83" t="s">
        <v>619</v>
      </c>
      <c r="D8" s="84" t="s">
        <v>8</v>
      </c>
      <c r="E8" s="85">
        <v>18</v>
      </c>
      <c r="F8" s="72"/>
      <c r="G8" s="73">
        <f aca="true" t="shared" si="0" ref="G8:G71">+E8*F8</f>
        <v>0</v>
      </c>
    </row>
    <row r="9" spans="1:7" ht="15">
      <c r="A9" s="81">
        <v>2</v>
      </c>
      <c r="B9" s="82" t="s">
        <v>620</v>
      </c>
      <c r="C9" s="83" t="s">
        <v>621</v>
      </c>
      <c r="D9" s="84" t="s">
        <v>8</v>
      </c>
      <c r="E9" s="85">
        <v>8</v>
      </c>
      <c r="F9" s="72"/>
      <c r="G9" s="73">
        <f t="shared" si="0"/>
        <v>0</v>
      </c>
    </row>
    <row r="10" spans="1:7" ht="15">
      <c r="A10" s="81">
        <v>3</v>
      </c>
      <c r="B10" s="82" t="s">
        <v>620</v>
      </c>
      <c r="C10" s="83" t="s">
        <v>622</v>
      </c>
      <c r="D10" s="84" t="s">
        <v>8</v>
      </c>
      <c r="E10" s="85">
        <v>2</v>
      </c>
      <c r="F10" s="72"/>
      <c r="G10" s="73">
        <f t="shared" si="0"/>
        <v>0</v>
      </c>
    </row>
    <row r="11" spans="1:7" ht="15">
      <c r="A11" s="81">
        <v>4</v>
      </c>
      <c r="B11" s="82" t="s">
        <v>623</v>
      </c>
      <c r="C11" s="83" t="s">
        <v>619</v>
      </c>
      <c r="D11" s="84" t="s">
        <v>8</v>
      </c>
      <c r="E11" s="85">
        <v>170</v>
      </c>
      <c r="F11" s="72"/>
      <c r="G11" s="73">
        <f t="shared" si="0"/>
        <v>0</v>
      </c>
    </row>
    <row r="12" spans="1:7" ht="15">
      <c r="A12" s="81">
        <v>5</v>
      </c>
      <c r="B12" s="82" t="s">
        <v>624</v>
      </c>
      <c r="C12" s="83" t="s">
        <v>618</v>
      </c>
      <c r="D12" s="84" t="s">
        <v>8</v>
      </c>
      <c r="E12" s="85">
        <v>9</v>
      </c>
      <c r="F12" s="72"/>
      <c r="G12" s="73">
        <f t="shared" si="0"/>
        <v>0</v>
      </c>
    </row>
    <row r="13" spans="1:7" ht="15">
      <c r="A13" s="81">
        <v>6</v>
      </c>
      <c r="B13" s="82" t="s">
        <v>625</v>
      </c>
      <c r="C13" s="83" t="s">
        <v>622</v>
      </c>
      <c r="D13" s="84" t="s">
        <v>8</v>
      </c>
      <c r="E13" s="85">
        <v>3</v>
      </c>
      <c r="F13" s="72"/>
      <c r="G13" s="73">
        <f t="shared" si="0"/>
        <v>0</v>
      </c>
    </row>
    <row r="14" spans="1:7" ht="15">
      <c r="A14" s="81">
        <v>7</v>
      </c>
      <c r="B14" s="82" t="s">
        <v>625</v>
      </c>
      <c r="C14" s="83" t="s">
        <v>626</v>
      </c>
      <c r="D14" s="84" t="s">
        <v>8</v>
      </c>
      <c r="E14" s="85">
        <v>1</v>
      </c>
      <c r="F14" s="72"/>
      <c r="G14" s="73">
        <f t="shared" si="0"/>
        <v>0</v>
      </c>
    </row>
    <row r="15" spans="1:7" ht="15">
      <c r="A15" s="81">
        <v>8</v>
      </c>
      <c r="B15" s="82" t="s">
        <v>625</v>
      </c>
      <c r="C15" s="83" t="s">
        <v>621</v>
      </c>
      <c r="D15" s="84" t="s">
        <v>8</v>
      </c>
      <c r="E15" s="85">
        <v>24</v>
      </c>
      <c r="F15" s="72"/>
      <c r="G15" s="73">
        <f t="shared" si="0"/>
        <v>0</v>
      </c>
    </row>
    <row r="16" spans="1:7" ht="15">
      <c r="A16" s="81">
        <v>9</v>
      </c>
      <c r="B16" s="82" t="s">
        <v>627</v>
      </c>
      <c r="C16" s="83" t="s">
        <v>619</v>
      </c>
      <c r="D16" s="84" t="s">
        <v>8</v>
      </c>
      <c r="E16" s="85">
        <v>3</v>
      </c>
      <c r="F16" s="72"/>
      <c r="G16" s="73">
        <f t="shared" si="0"/>
        <v>0</v>
      </c>
    </row>
    <row r="17" spans="1:7" ht="15">
      <c r="A17" s="81">
        <v>10</v>
      </c>
      <c r="B17" s="82" t="s">
        <v>628</v>
      </c>
      <c r="C17" s="83" t="s">
        <v>629</v>
      </c>
      <c r="D17" s="84" t="s">
        <v>8</v>
      </c>
      <c r="E17" s="85">
        <v>14</v>
      </c>
      <c r="F17" s="72"/>
      <c r="G17" s="73">
        <f t="shared" si="0"/>
        <v>0</v>
      </c>
    </row>
    <row r="18" spans="1:7" ht="30">
      <c r="A18" s="81">
        <v>11</v>
      </c>
      <c r="B18" s="82" t="s">
        <v>630</v>
      </c>
      <c r="C18" s="83" t="s">
        <v>629</v>
      </c>
      <c r="D18" s="84" t="s">
        <v>8</v>
      </c>
      <c r="E18" s="85">
        <v>3</v>
      </c>
      <c r="F18" s="72"/>
      <c r="G18" s="73">
        <f t="shared" si="0"/>
        <v>0</v>
      </c>
    </row>
    <row r="19" spans="1:7" ht="15">
      <c r="A19" s="81">
        <v>12</v>
      </c>
      <c r="B19" s="82" t="s">
        <v>631</v>
      </c>
      <c r="C19" s="83" t="s">
        <v>629</v>
      </c>
      <c r="D19" s="84" t="s">
        <v>8</v>
      </c>
      <c r="E19" s="85">
        <v>2</v>
      </c>
      <c r="F19" s="72"/>
      <c r="G19" s="73">
        <f t="shared" si="0"/>
        <v>0</v>
      </c>
    </row>
    <row r="20" spans="1:7" ht="15">
      <c r="A20" s="81">
        <v>13</v>
      </c>
      <c r="B20" s="82" t="s">
        <v>632</v>
      </c>
      <c r="C20" s="83" t="s">
        <v>633</v>
      </c>
      <c r="D20" s="84" t="s">
        <v>8</v>
      </c>
      <c r="E20" s="85">
        <v>22</v>
      </c>
      <c r="F20" s="72"/>
      <c r="G20" s="73">
        <f t="shared" si="0"/>
        <v>0</v>
      </c>
    </row>
    <row r="21" spans="1:7" ht="30">
      <c r="A21" s="81">
        <v>14</v>
      </c>
      <c r="B21" s="82" t="s">
        <v>634</v>
      </c>
      <c r="C21" s="83" t="s">
        <v>633</v>
      </c>
      <c r="D21" s="84" t="s">
        <v>8</v>
      </c>
      <c r="E21" s="85">
        <v>2</v>
      </c>
      <c r="F21" s="72"/>
      <c r="G21" s="73">
        <f t="shared" si="0"/>
        <v>0</v>
      </c>
    </row>
    <row r="22" spans="1:7" ht="15">
      <c r="A22" s="81">
        <v>15</v>
      </c>
      <c r="B22" s="82" t="s">
        <v>632</v>
      </c>
      <c r="C22" s="83" t="s">
        <v>635</v>
      </c>
      <c r="D22" s="84" t="s">
        <v>8</v>
      </c>
      <c r="E22" s="85">
        <v>7</v>
      </c>
      <c r="F22" s="72"/>
      <c r="G22" s="73">
        <f t="shared" si="0"/>
        <v>0</v>
      </c>
    </row>
    <row r="23" spans="1:7" ht="30">
      <c r="A23" s="81">
        <v>16</v>
      </c>
      <c r="B23" s="82" t="s">
        <v>634</v>
      </c>
      <c r="C23" s="83" t="s">
        <v>635</v>
      </c>
      <c r="D23" s="84" t="s">
        <v>8</v>
      </c>
      <c r="E23" s="85">
        <v>1</v>
      </c>
      <c r="F23" s="72"/>
      <c r="G23" s="73">
        <f t="shared" si="0"/>
        <v>0</v>
      </c>
    </row>
    <row r="24" spans="1:7" ht="15">
      <c r="A24" s="81">
        <v>17</v>
      </c>
      <c r="B24" s="82" t="s">
        <v>632</v>
      </c>
      <c r="C24" s="83" t="s">
        <v>636</v>
      </c>
      <c r="D24" s="84" t="s">
        <v>8</v>
      </c>
      <c r="E24" s="85">
        <v>4</v>
      </c>
      <c r="F24" s="72"/>
      <c r="G24" s="73">
        <f t="shared" si="0"/>
        <v>0</v>
      </c>
    </row>
    <row r="25" spans="1:7" ht="30">
      <c r="A25" s="81">
        <v>18</v>
      </c>
      <c r="B25" s="82" t="s">
        <v>634</v>
      </c>
      <c r="C25" s="83" t="s">
        <v>636</v>
      </c>
      <c r="D25" s="84" t="s">
        <v>8</v>
      </c>
      <c r="E25" s="85">
        <v>1</v>
      </c>
      <c r="F25" s="72"/>
      <c r="G25" s="73">
        <f t="shared" si="0"/>
        <v>0</v>
      </c>
    </row>
    <row r="26" spans="1:7" s="99" customFormat="1" ht="15">
      <c r="A26" s="81">
        <v>19</v>
      </c>
      <c r="B26" s="82" t="s">
        <v>637</v>
      </c>
      <c r="C26" s="83" t="s">
        <v>638</v>
      </c>
      <c r="D26" s="84" t="s">
        <v>8</v>
      </c>
      <c r="E26" s="85">
        <v>26</v>
      </c>
      <c r="F26" s="72"/>
      <c r="G26" s="73">
        <f t="shared" si="0"/>
        <v>0</v>
      </c>
    </row>
    <row r="27" spans="1:7" s="99" customFormat="1" ht="15">
      <c r="A27" s="81">
        <v>20</v>
      </c>
      <c r="B27" s="82" t="s">
        <v>639</v>
      </c>
      <c r="C27" s="83" t="s">
        <v>640</v>
      </c>
      <c r="D27" s="84" t="s">
        <v>8</v>
      </c>
      <c r="E27" s="85">
        <v>8</v>
      </c>
      <c r="F27" s="72"/>
      <c r="G27" s="73">
        <f t="shared" si="0"/>
        <v>0</v>
      </c>
    </row>
    <row r="28" spans="1:7" s="98" customFormat="1" ht="15">
      <c r="A28" s="81">
        <v>21</v>
      </c>
      <c r="B28" s="82" t="s">
        <v>641</v>
      </c>
      <c r="C28" s="83" t="s">
        <v>642</v>
      </c>
      <c r="D28" s="84" t="s">
        <v>8</v>
      </c>
      <c r="E28" s="85">
        <v>5</v>
      </c>
      <c r="F28" s="72"/>
      <c r="G28" s="73">
        <f t="shared" si="0"/>
        <v>0</v>
      </c>
    </row>
    <row r="29" spans="1:7" s="98" customFormat="1" ht="15">
      <c r="A29" s="81">
        <v>22</v>
      </c>
      <c r="B29" s="82" t="s">
        <v>643</v>
      </c>
      <c r="C29" s="83" t="s">
        <v>629</v>
      </c>
      <c r="D29" s="84" t="s">
        <v>8</v>
      </c>
      <c r="E29" s="85">
        <v>1</v>
      </c>
      <c r="F29" s="72"/>
      <c r="G29" s="73">
        <f t="shared" si="0"/>
        <v>0</v>
      </c>
    </row>
    <row r="30" spans="1:7" s="98" customFormat="1" ht="75">
      <c r="A30" s="81">
        <v>23</v>
      </c>
      <c r="B30" s="86" t="s">
        <v>644</v>
      </c>
      <c r="C30" s="83" t="s">
        <v>619</v>
      </c>
      <c r="D30" s="84" t="s">
        <v>8</v>
      </c>
      <c r="E30" s="85">
        <v>18</v>
      </c>
      <c r="F30" s="72"/>
      <c r="G30" s="73">
        <f t="shared" si="0"/>
        <v>0</v>
      </c>
    </row>
    <row r="31" spans="1:7" ht="105">
      <c r="A31" s="81">
        <v>23</v>
      </c>
      <c r="B31" s="86" t="s">
        <v>645</v>
      </c>
      <c r="C31" s="83" t="s">
        <v>619</v>
      </c>
      <c r="D31" s="84" t="s">
        <v>8</v>
      </c>
      <c r="E31" s="85">
        <v>1</v>
      </c>
      <c r="F31" s="72"/>
      <c r="G31" s="73">
        <f t="shared" si="0"/>
        <v>0</v>
      </c>
    </row>
    <row r="32" spans="1:7" ht="75">
      <c r="A32" s="81">
        <v>24</v>
      </c>
      <c r="B32" s="86" t="s">
        <v>646</v>
      </c>
      <c r="C32" s="83" t="s">
        <v>629</v>
      </c>
      <c r="D32" s="84" t="s">
        <v>8</v>
      </c>
      <c r="E32" s="85">
        <v>1</v>
      </c>
      <c r="F32" s="72"/>
      <c r="G32" s="73">
        <f t="shared" si="0"/>
        <v>0</v>
      </c>
    </row>
    <row r="33" spans="1:7" ht="30">
      <c r="A33" s="81">
        <v>25</v>
      </c>
      <c r="B33" s="87" t="s">
        <v>647</v>
      </c>
      <c r="C33" s="83" t="s">
        <v>621</v>
      </c>
      <c r="D33" s="84" t="s">
        <v>8</v>
      </c>
      <c r="E33" s="85">
        <v>61</v>
      </c>
      <c r="F33" s="72"/>
      <c r="G33" s="73">
        <f t="shared" si="0"/>
        <v>0</v>
      </c>
    </row>
    <row r="34" spans="1:7" ht="15">
      <c r="A34" s="81">
        <v>26</v>
      </c>
      <c r="B34" s="87" t="s">
        <v>648</v>
      </c>
      <c r="C34" s="83" t="s">
        <v>619</v>
      </c>
      <c r="D34" s="84" t="s">
        <v>8</v>
      </c>
      <c r="E34" s="85">
        <v>2</v>
      </c>
      <c r="F34" s="72"/>
      <c r="G34" s="73">
        <f t="shared" si="0"/>
        <v>0</v>
      </c>
    </row>
    <row r="35" spans="1:7" ht="15">
      <c r="A35" s="81">
        <v>26</v>
      </c>
      <c r="B35" s="87" t="s">
        <v>648</v>
      </c>
      <c r="C35" s="83" t="s">
        <v>618</v>
      </c>
      <c r="D35" s="84" t="s">
        <v>8</v>
      </c>
      <c r="E35" s="85">
        <v>4</v>
      </c>
      <c r="F35" s="72"/>
      <c r="G35" s="73">
        <f t="shared" si="0"/>
        <v>0</v>
      </c>
    </row>
    <row r="36" spans="1:7" ht="30">
      <c r="A36" s="81">
        <v>27</v>
      </c>
      <c r="B36" s="87" t="s">
        <v>649</v>
      </c>
      <c r="C36" s="83" t="s">
        <v>633</v>
      </c>
      <c r="D36" s="84" t="s">
        <v>8</v>
      </c>
      <c r="E36" s="85">
        <v>41</v>
      </c>
      <c r="F36" s="72"/>
      <c r="G36" s="73">
        <f t="shared" si="0"/>
        <v>0</v>
      </c>
    </row>
    <row r="37" spans="1:7" ht="30">
      <c r="A37" s="81">
        <v>28</v>
      </c>
      <c r="B37" s="87" t="s">
        <v>650</v>
      </c>
      <c r="C37" s="83" t="s">
        <v>629</v>
      </c>
      <c r="D37" s="84" t="s">
        <v>8</v>
      </c>
      <c r="E37" s="85">
        <v>2</v>
      </c>
      <c r="F37" s="72"/>
      <c r="G37" s="73">
        <f t="shared" si="0"/>
        <v>0</v>
      </c>
    </row>
    <row r="38" spans="1:7" s="98" customFormat="1" ht="15">
      <c r="A38" s="81">
        <v>29</v>
      </c>
      <c r="B38" s="87" t="s">
        <v>651</v>
      </c>
      <c r="C38" s="83" t="s">
        <v>652</v>
      </c>
      <c r="D38" s="84" t="s">
        <v>8</v>
      </c>
      <c r="E38" s="85">
        <v>3</v>
      </c>
      <c r="F38" s="72"/>
      <c r="G38" s="73">
        <f t="shared" si="0"/>
        <v>0</v>
      </c>
    </row>
    <row r="39" spans="1:7" s="98" customFormat="1" ht="15">
      <c r="A39" s="81">
        <v>30</v>
      </c>
      <c r="B39" s="87" t="s">
        <v>653</v>
      </c>
      <c r="C39" s="83" t="s">
        <v>654</v>
      </c>
      <c r="D39" s="84" t="s">
        <v>8</v>
      </c>
      <c r="E39" s="85">
        <v>17</v>
      </c>
      <c r="F39" s="72"/>
      <c r="G39" s="73">
        <f t="shared" si="0"/>
        <v>0</v>
      </c>
    </row>
    <row r="40" spans="1:7" s="98" customFormat="1" ht="15">
      <c r="A40" s="81">
        <v>31</v>
      </c>
      <c r="B40" s="82" t="s">
        <v>655</v>
      </c>
      <c r="C40" s="83" t="s">
        <v>656</v>
      </c>
      <c r="D40" s="84" t="s">
        <v>657</v>
      </c>
      <c r="E40" s="85">
        <v>40</v>
      </c>
      <c r="F40" s="72"/>
      <c r="G40" s="73">
        <f t="shared" si="0"/>
        <v>0</v>
      </c>
    </row>
    <row r="41" spans="1:7" s="98" customFormat="1" ht="15">
      <c r="A41" s="81">
        <v>32</v>
      </c>
      <c r="B41" s="82" t="s">
        <v>658</v>
      </c>
      <c r="C41" s="83" t="s">
        <v>659</v>
      </c>
      <c r="D41" s="84" t="s">
        <v>657</v>
      </c>
      <c r="E41" s="85">
        <v>19</v>
      </c>
      <c r="F41" s="72"/>
      <c r="G41" s="73">
        <f t="shared" si="0"/>
        <v>0</v>
      </c>
    </row>
    <row r="42" spans="1:7" s="98" customFormat="1" ht="15">
      <c r="A42" s="81">
        <v>33</v>
      </c>
      <c r="B42" s="82" t="s">
        <v>660</v>
      </c>
      <c r="C42" s="83" t="s">
        <v>659</v>
      </c>
      <c r="D42" s="84" t="s">
        <v>657</v>
      </c>
      <c r="E42" s="85">
        <v>8</v>
      </c>
      <c r="F42" s="72"/>
      <c r="G42" s="73">
        <f t="shared" si="0"/>
        <v>0</v>
      </c>
    </row>
    <row r="43" spans="1:7" s="98" customFormat="1" ht="15">
      <c r="A43" s="81">
        <v>34</v>
      </c>
      <c r="B43" s="82" t="s">
        <v>661</v>
      </c>
      <c r="C43" s="83" t="s">
        <v>659</v>
      </c>
      <c r="D43" s="84" t="s">
        <v>657</v>
      </c>
      <c r="E43" s="85">
        <v>8</v>
      </c>
      <c r="F43" s="72"/>
      <c r="G43" s="73">
        <f t="shared" si="0"/>
        <v>0</v>
      </c>
    </row>
    <row r="44" spans="1:7" s="98" customFormat="1" ht="15">
      <c r="A44" s="81">
        <v>35</v>
      </c>
      <c r="B44" s="82" t="s">
        <v>662</v>
      </c>
      <c r="C44" s="83" t="s">
        <v>659</v>
      </c>
      <c r="D44" s="84" t="s">
        <v>657</v>
      </c>
      <c r="E44" s="85">
        <v>28</v>
      </c>
      <c r="F44" s="72"/>
      <c r="G44" s="73">
        <f t="shared" si="0"/>
        <v>0</v>
      </c>
    </row>
    <row r="45" spans="1:7" s="98" customFormat="1" ht="15">
      <c r="A45" s="81">
        <v>36</v>
      </c>
      <c r="B45" s="82" t="s">
        <v>663</v>
      </c>
      <c r="C45" s="83" t="s">
        <v>664</v>
      </c>
      <c r="D45" s="84" t="s">
        <v>8</v>
      </c>
      <c r="E45" s="85">
        <v>55</v>
      </c>
      <c r="F45" s="72"/>
      <c r="G45" s="73">
        <f t="shared" si="0"/>
        <v>0</v>
      </c>
    </row>
    <row r="46" spans="1:7" s="98" customFormat="1" ht="15">
      <c r="A46" s="81">
        <v>37</v>
      </c>
      <c r="B46" s="82" t="s">
        <v>665</v>
      </c>
      <c r="C46" s="83" t="s">
        <v>666</v>
      </c>
      <c r="D46" s="84" t="s">
        <v>8</v>
      </c>
      <c r="E46" s="85">
        <v>7</v>
      </c>
      <c r="F46" s="72"/>
      <c r="G46" s="73">
        <f t="shared" si="0"/>
        <v>0</v>
      </c>
    </row>
    <row r="47" spans="1:7" ht="15">
      <c r="A47" s="81">
        <v>38</v>
      </c>
      <c r="B47" s="82" t="s">
        <v>667</v>
      </c>
      <c r="C47" s="83" t="s">
        <v>666</v>
      </c>
      <c r="D47" s="84" t="s">
        <v>8</v>
      </c>
      <c r="E47" s="85">
        <v>11</v>
      </c>
      <c r="F47" s="72"/>
      <c r="G47" s="73">
        <f t="shared" si="0"/>
        <v>0</v>
      </c>
    </row>
    <row r="48" spans="1:7" ht="30">
      <c r="A48" s="81">
        <v>39</v>
      </c>
      <c r="B48" s="82" t="s">
        <v>668</v>
      </c>
      <c r="C48" s="83" t="s">
        <v>666</v>
      </c>
      <c r="D48" s="84" t="s">
        <v>8</v>
      </c>
      <c r="E48" s="85">
        <v>1</v>
      </c>
      <c r="F48" s="72"/>
      <c r="G48" s="73">
        <f t="shared" si="0"/>
        <v>0</v>
      </c>
    </row>
    <row r="49" spans="1:7" ht="45">
      <c r="A49" s="81">
        <v>40</v>
      </c>
      <c r="B49" s="82" t="s">
        <v>669</v>
      </c>
      <c r="C49" s="88" t="s">
        <v>670</v>
      </c>
      <c r="D49" s="84" t="s">
        <v>657</v>
      </c>
      <c r="E49" s="85">
        <v>21</v>
      </c>
      <c r="F49" s="72"/>
      <c r="G49" s="73">
        <f t="shared" si="0"/>
        <v>0</v>
      </c>
    </row>
    <row r="50" spans="1:7" ht="15">
      <c r="A50" s="81">
        <v>41</v>
      </c>
      <c r="B50" s="82" t="s">
        <v>671</v>
      </c>
      <c r="C50" s="88" t="s">
        <v>672</v>
      </c>
      <c r="D50" s="84" t="s">
        <v>8</v>
      </c>
      <c r="E50" s="85">
        <v>32</v>
      </c>
      <c r="F50" s="72"/>
      <c r="G50" s="73">
        <f t="shared" si="0"/>
        <v>0</v>
      </c>
    </row>
    <row r="51" spans="1:7" ht="15">
      <c r="A51" s="81">
        <v>42</v>
      </c>
      <c r="B51" s="82" t="s">
        <v>673</v>
      </c>
      <c r="C51" s="88" t="s">
        <v>674</v>
      </c>
      <c r="D51" s="84" t="s">
        <v>8</v>
      </c>
      <c r="E51" s="85">
        <v>6</v>
      </c>
      <c r="F51" s="72"/>
      <c r="G51" s="73">
        <f t="shared" si="0"/>
        <v>0</v>
      </c>
    </row>
    <row r="52" spans="1:7" ht="15">
      <c r="A52" s="81">
        <v>43</v>
      </c>
      <c r="B52" s="82" t="s">
        <v>675</v>
      </c>
      <c r="C52" s="88"/>
      <c r="D52" s="84" t="s">
        <v>676</v>
      </c>
      <c r="E52" s="85">
        <v>8</v>
      </c>
      <c r="F52" s="72"/>
      <c r="G52" s="73">
        <f t="shared" si="0"/>
        <v>0</v>
      </c>
    </row>
    <row r="53" spans="1:7" ht="30">
      <c r="A53" s="81">
        <v>44</v>
      </c>
      <c r="B53" s="87" t="s">
        <v>677</v>
      </c>
      <c r="C53" s="88" t="s">
        <v>678</v>
      </c>
      <c r="D53" s="84" t="s">
        <v>8</v>
      </c>
      <c r="E53" s="85">
        <v>6</v>
      </c>
      <c r="F53" s="72"/>
      <c r="G53" s="73">
        <f t="shared" si="0"/>
        <v>0</v>
      </c>
    </row>
    <row r="54" spans="1:7" ht="45">
      <c r="A54" s="81">
        <v>45</v>
      </c>
      <c r="B54" s="87" t="s">
        <v>679</v>
      </c>
      <c r="C54" s="88" t="s">
        <v>678</v>
      </c>
      <c r="D54" s="89" t="s">
        <v>8</v>
      </c>
      <c r="E54" s="85">
        <v>3</v>
      </c>
      <c r="F54" s="72"/>
      <c r="G54" s="73">
        <f t="shared" si="0"/>
        <v>0</v>
      </c>
    </row>
    <row r="55" spans="1:7" ht="30">
      <c r="A55" s="81">
        <v>46</v>
      </c>
      <c r="B55" s="87" t="s">
        <v>680</v>
      </c>
      <c r="C55" s="88" t="s">
        <v>681</v>
      </c>
      <c r="D55" s="84" t="s">
        <v>8</v>
      </c>
      <c r="E55" s="85">
        <v>3</v>
      </c>
      <c r="F55" s="72"/>
      <c r="G55" s="73">
        <f t="shared" si="0"/>
        <v>0</v>
      </c>
    </row>
    <row r="56" spans="1:7" s="98" customFormat="1" ht="30">
      <c r="A56" s="81">
        <v>47</v>
      </c>
      <c r="B56" s="87" t="s">
        <v>680</v>
      </c>
      <c r="C56" s="88" t="s">
        <v>682</v>
      </c>
      <c r="D56" s="84" t="s">
        <v>8</v>
      </c>
      <c r="E56" s="85">
        <v>12</v>
      </c>
      <c r="F56" s="72"/>
      <c r="G56" s="73">
        <f t="shared" si="0"/>
        <v>0</v>
      </c>
    </row>
    <row r="57" spans="1:7" s="98" customFormat="1" ht="30">
      <c r="A57" s="81">
        <v>48</v>
      </c>
      <c r="B57" s="87" t="s">
        <v>683</v>
      </c>
      <c r="C57" s="88" t="s">
        <v>684</v>
      </c>
      <c r="D57" s="84" t="s">
        <v>8</v>
      </c>
      <c r="E57" s="85">
        <v>6</v>
      </c>
      <c r="F57" s="72"/>
      <c r="G57" s="73">
        <f t="shared" si="0"/>
        <v>0</v>
      </c>
    </row>
    <row r="58" spans="1:7" s="98" customFormat="1" ht="15">
      <c r="A58" s="81">
        <v>49</v>
      </c>
      <c r="B58" s="87" t="s">
        <v>685</v>
      </c>
      <c r="C58" s="88" t="s">
        <v>686</v>
      </c>
      <c r="D58" s="84" t="s">
        <v>657</v>
      </c>
      <c r="E58" s="85">
        <v>40</v>
      </c>
      <c r="F58" s="72"/>
      <c r="G58" s="73">
        <f t="shared" si="0"/>
        <v>0</v>
      </c>
    </row>
    <row r="59" spans="1:7" s="98" customFormat="1" ht="45">
      <c r="A59" s="81">
        <v>50</v>
      </c>
      <c r="B59" s="87" t="s">
        <v>687</v>
      </c>
      <c r="C59" s="88" t="s">
        <v>688</v>
      </c>
      <c r="D59" s="84" t="s">
        <v>8</v>
      </c>
      <c r="E59" s="85">
        <v>45</v>
      </c>
      <c r="F59" s="72"/>
      <c r="G59" s="73">
        <f t="shared" si="0"/>
        <v>0</v>
      </c>
    </row>
    <row r="60" spans="1:7" s="98" customFormat="1" ht="45">
      <c r="A60" s="81">
        <v>51</v>
      </c>
      <c r="B60" s="87" t="s">
        <v>689</v>
      </c>
      <c r="C60" s="88" t="s">
        <v>688</v>
      </c>
      <c r="D60" s="84" t="s">
        <v>8</v>
      </c>
      <c r="E60" s="85">
        <v>2</v>
      </c>
      <c r="F60" s="72"/>
      <c r="G60" s="73">
        <f t="shared" si="0"/>
        <v>0</v>
      </c>
    </row>
    <row r="61" spans="1:7" s="98" customFormat="1" ht="45">
      <c r="A61" s="81">
        <v>52</v>
      </c>
      <c r="B61" s="87" t="s">
        <v>687</v>
      </c>
      <c r="C61" s="88" t="s">
        <v>690</v>
      </c>
      <c r="D61" s="84" t="s">
        <v>8</v>
      </c>
      <c r="E61" s="85">
        <v>3</v>
      </c>
      <c r="F61" s="72"/>
      <c r="G61" s="73">
        <f t="shared" si="0"/>
        <v>0</v>
      </c>
    </row>
    <row r="62" spans="1:7" s="98" customFormat="1" ht="45">
      <c r="A62" s="81">
        <v>53</v>
      </c>
      <c r="B62" s="87" t="s">
        <v>689</v>
      </c>
      <c r="C62" s="88" t="s">
        <v>690</v>
      </c>
      <c r="D62" s="84" t="s">
        <v>8</v>
      </c>
      <c r="E62" s="85">
        <v>1</v>
      </c>
      <c r="F62" s="72"/>
      <c r="G62" s="73">
        <f t="shared" si="0"/>
        <v>0</v>
      </c>
    </row>
    <row r="63" spans="1:7" s="98" customFormat="1" ht="45">
      <c r="A63" s="81">
        <v>54</v>
      </c>
      <c r="B63" s="87" t="s">
        <v>687</v>
      </c>
      <c r="C63" s="88" t="s">
        <v>691</v>
      </c>
      <c r="D63" s="84" t="s">
        <v>8</v>
      </c>
      <c r="E63" s="85">
        <v>6</v>
      </c>
      <c r="F63" s="72"/>
      <c r="G63" s="73">
        <f t="shared" si="0"/>
        <v>0</v>
      </c>
    </row>
    <row r="64" spans="1:7" s="98" customFormat="1" ht="15">
      <c r="A64" s="81">
        <v>55</v>
      </c>
      <c r="B64" s="87" t="s">
        <v>692</v>
      </c>
      <c r="C64" s="88" t="s">
        <v>693</v>
      </c>
      <c r="D64" s="84" t="s">
        <v>8</v>
      </c>
      <c r="E64" s="85">
        <v>2</v>
      </c>
      <c r="F64" s="72"/>
      <c r="G64" s="73">
        <f t="shared" si="0"/>
        <v>0</v>
      </c>
    </row>
    <row r="65" spans="1:7" s="98" customFormat="1" ht="15">
      <c r="A65" s="81">
        <v>55</v>
      </c>
      <c r="B65" s="87" t="s">
        <v>692</v>
      </c>
      <c r="C65" s="88" t="s">
        <v>693</v>
      </c>
      <c r="D65" s="84" t="s">
        <v>8</v>
      </c>
      <c r="E65" s="85">
        <v>1</v>
      </c>
      <c r="F65" s="72"/>
      <c r="G65" s="73">
        <f t="shared" si="0"/>
        <v>0</v>
      </c>
    </row>
    <row r="66" spans="1:7" s="98" customFormat="1" ht="15">
      <c r="A66" s="81">
        <v>56</v>
      </c>
      <c r="B66" s="87" t="s">
        <v>694</v>
      </c>
      <c r="C66" s="88" t="s">
        <v>695</v>
      </c>
      <c r="D66" s="84" t="s">
        <v>8</v>
      </c>
      <c r="E66" s="85">
        <v>72</v>
      </c>
      <c r="F66" s="72"/>
      <c r="G66" s="73">
        <f t="shared" si="0"/>
        <v>0</v>
      </c>
    </row>
    <row r="67" spans="1:7" s="98" customFormat="1" ht="15">
      <c r="A67" s="81">
        <v>57</v>
      </c>
      <c r="B67" s="87" t="s">
        <v>696</v>
      </c>
      <c r="C67" s="88" t="s">
        <v>697</v>
      </c>
      <c r="D67" s="84" t="s">
        <v>8</v>
      </c>
      <c r="E67" s="85">
        <v>2</v>
      </c>
      <c r="F67" s="72"/>
      <c r="G67" s="73">
        <f t="shared" si="0"/>
        <v>0</v>
      </c>
    </row>
    <row r="68" spans="1:7" s="98" customFormat="1" ht="15">
      <c r="A68" s="81">
        <v>58</v>
      </c>
      <c r="B68" s="87" t="s">
        <v>698</v>
      </c>
      <c r="C68" s="88" t="s">
        <v>699</v>
      </c>
      <c r="D68" s="84" t="s">
        <v>8</v>
      </c>
      <c r="E68" s="85">
        <v>2</v>
      </c>
      <c r="F68" s="72"/>
      <c r="G68" s="73">
        <f t="shared" si="0"/>
        <v>0</v>
      </c>
    </row>
    <row r="69" spans="1:7" s="98" customFormat="1" ht="15">
      <c r="A69" s="81">
        <v>59</v>
      </c>
      <c r="B69" s="87" t="s">
        <v>700</v>
      </c>
      <c r="C69" s="88" t="s">
        <v>701</v>
      </c>
      <c r="D69" s="84" t="s">
        <v>8</v>
      </c>
      <c r="E69" s="85">
        <v>4</v>
      </c>
      <c r="F69" s="72"/>
      <c r="G69" s="73">
        <f t="shared" si="0"/>
        <v>0</v>
      </c>
    </row>
    <row r="70" spans="1:7" ht="15">
      <c r="A70" s="81">
        <v>60</v>
      </c>
      <c r="B70" s="87" t="s">
        <v>702</v>
      </c>
      <c r="C70" s="88" t="s">
        <v>701</v>
      </c>
      <c r="D70" s="84" t="s">
        <v>8</v>
      </c>
      <c r="E70" s="85">
        <v>1</v>
      </c>
      <c r="F70" s="72"/>
      <c r="G70" s="73">
        <f t="shared" si="0"/>
        <v>0</v>
      </c>
    </row>
    <row r="71" spans="1:7" ht="30">
      <c r="A71" s="81">
        <v>61</v>
      </c>
      <c r="B71" s="87" t="s">
        <v>703</v>
      </c>
      <c r="C71" s="88" t="s">
        <v>704</v>
      </c>
      <c r="D71" s="84" t="s">
        <v>8</v>
      </c>
      <c r="E71" s="85">
        <v>2</v>
      </c>
      <c r="F71" s="72"/>
      <c r="G71" s="73">
        <f t="shared" si="0"/>
        <v>0</v>
      </c>
    </row>
    <row r="72" spans="1:7" ht="15">
      <c r="A72" s="81">
        <v>62</v>
      </c>
      <c r="B72" s="87" t="s">
        <v>948</v>
      </c>
      <c r="C72" s="88" t="s">
        <v>705</v>
      </c>
      <c r="D72" s="84" t="s">
        <v>8</v>
      </c>
      <c r="E72" s="85">
        <v>60</v>
      </c>
      <c r="F72" s="72"/>
      <c r="G72" s="73">
        <f aca="true" t="shared" si="1" ref="G72:G92">+E72*F72</f>
        <v>0</v>
      </c>
    </row>
    <row r="73" spans="1:7" ht="30">
      <c r="A73" s="81">
        <v>63</v>
      </c>
      <c r="B73" s="87" t="s">
        <v>706</v>
      </c>
      <c r="C73" s="88" t="s">
        <v>684</v>
      </c>
      <c r="D73" s="84" t="s">
        <v>8</v>
      </c>
      <c r="E73" s="85">
        <v>54</v>
      </c>
      <c r="F73" s="72"/>
      <c r="G73" s="73">
        <f t="shared" si="1"/>
        <v>0</v>
      </c>
    </row>
    <row r="74" spans="1:7" ht="30">
      <c r="A74" s="81">
        <v>64</v>
      </c>
      <c r="B74" s="87" t="s">
        <v>707</v>
      </c>
      <c r="C74" s="88" t="s">
        <v>684</v>
      </c>
      <c r="D74" s="84" t="s">
        <v>8</v>
      </c>
      <c r="E74" s="85">
        <v>9</v>
      </c>
      <c r="F74" s="72"/>
      <c r="G74" s="73">
        <f t="shared" si="1"/>
        <v>0</v>
      </c>
    </row>
    <row r="75" spans="1:7" ht="30">
      <c r="A75" s="81">
        <v>65</v>
      </c>
      <c r="B75" s="87" t="s">
        <v>708</v>
      </c>
      <c r="C75" s="88" t="s">
        <v>684</v>
      </c>
      <c r="D75" s="84" t="s">
        <v>8</v>
      </c>
      <c r="E75" s="85">
        <v>316</v>
      </c>
      <c r="F75" s="72"/>
      <c r="G75" s="73">
        <f t="shared" si="1"/>
        <v>0</v>
      </c>
    </row>
    <row r="76" spans="1:7" ht="30">
      <c r="A76" s="81">
        <v>65</v>
      </c>
      <c r="B76" s="87" t="s">
        <v>709</v>
      </c>
      <c r="C76" s="88" t="s">
        <v>684</v>
      </c>
      <c r="D76" s="84" t="s">
        <v>8</v>
      </c>
      <c r="E76" s="85">
        <v>41</v>
      </c>
      <c r="F76" s="72"/>
      <c r="G76" s="73">
        <f t="shared" si="1"/>
        <v>0</v>
      </c>
    </row>
    <row r="77" spans="1:7" ht="30">
      <c r="A77" s="81">
        <v>66</v>
      </c>
      <c r="B77" s="87" t="s">
        <v>710</v>
      </c>
      <c r="C77" s="88" t="s">
        <v>684</v>
      </c>
      <c r="D77" s="84" t="s">
        <v>8</v>
      </c>
      <c r="E77" s="85">
        <v>34</v>
      </c>
      <c r="F77" s="72"/>
      <c r="G77" s="73">
        <f t="shared" si="1"/>
        <v>0</v>
      </c>
    </row>
    <row r="78" spans="1:7" ht="30">
      <c r="A78" s="81">
        <v>67</v>
      </c>
      <c r="B78" s="87" t="s">
        <v>711</v>
      </c>
      <c r="C78" s="88" t="s">
        <v>705</v>
      </c>
      <c r="D78" s="84" t="s">
        <v>8</v>
      </c>
      <c r="E78" s="85">
        <v>11</v>
      </c>
      <c r="F78" s="72"/>
      <c r="G78" s="73">
        <f t="shared" si="1"/>
        <v>0</v>
      </c>
    </row>
    <row r="79" spans="1:7" ht="15">
      <c r="A79" s="81">
        <v>68</v>
      </c>
      <c r="B79" s="87" t="s">
        <v>712</v>
      </c>
      <c r="C79" s="88" t="s">
        <v>713</v>
      </c>
      <c r="D79" s="84" t="s">
        <v>8</v>
      </c>
      <c r="E79" s="85">
        <v>19</v>
      </c>
      <c r="F79" s="72"/>
      <c r="G79" s="73">
        <f t="shared" si="1"/>
        <v>0</v>
      </c>
    </row>
    <row r="80" spans="1:7" ht="30">
      <c r="A80" s="81">
        <v>69</v>
      </c>
      <c r="B80" s="87" t="s">
        <v>714</v>
      </c>
      <c r="C80" s="83" t="s">
        <v>715</v>
      </c>
      <c r="D80" s="84" t="s">
        <v>8</v>
      </c>
      <c r="E80" s="85">
        <v>3</v>
      </c>
      <c r="F80" s="72"/>
      <c r="G80" s="73">
        <f t="shared" si="1"/>
        <v>0</v>
      </c>
    </row>
    <row r="81" spans="1:7" ht="30">
      <c r="A81" s="81">
        <v>70</v>
      </c>
      <c r="B81" s="87" t="s">
        <v>714</v>
      </c>
      <c r="C81" s="83" t="s">
        <v>716</v>
      </c>
      <c r="D81" s="84" t="s">
        <v>8</v>
      </c>
      <c r="E81" s="85">
        <v>2</v>
      </c>
      <c r="F81" s="72"/>
      <c r="G81" s="73">
        <f t="shared" si="1"/>
        <v>0</v>
      </c>
    </row>
    <row r="82" spans="1:7" ht="45">
      <c r="A82" s="81">
        <v>71</v>
      </c>
      <c r="B82" s="82" t="s">
        <v>717</v>
      </c>
      <c r="C82" s="88" t="s">
        <v>705</v>
      </c>
      <c r="D82" s="89" t="s">
        <v>3</v>
      </c>
      <c r="E82" s="85">
        <v>4</v>
      </c>
      <c r="F82" s="72"/>
      <c r="G82" s="73">
        <f t="shared" si="1"/>
        <v>0</v>
      </c>
    </row>
    <row r="83" spans="1:7" ht="45">
      <c r="A83" s="81">
        <v>72</v>
      </c>
      <c r="B83" s="82" t="s">
        <v>718</v>
      </c>
      <c r="C83" s="88" t="s">
        <v>705</v>
      </c>
      <c r="D83" s="89" t="s">
        <v>3</v>
      </c>
      <c r="E83" s="85">
        <v>275</v>
      </c>
      <c r="F83" s="72"/>
      <c r="G83" s="73">
        <f t="shared" si="1"/>
        <v>0</v>
      </c>
    </row>
    <row r="84" spans="1:7" ht="45">
      <c r="A84" s="81">
        <v>73</v>
      </c>
      <c r="B84" s="82" t="s">
        <v>719</v>
      </c>
      <c r="C84" s="88" t="s">
        <v>705</v>
      </c>
      <c r="D84" s="89" t="s">
        <v>3</v>
      </c>
      <c r="E84" s="85">
        <v>17</v>
      </c>
      <c r="F84" s="72"/>
      <c r="G84" s="73">
        <f t="shared" si="1"/>
        <v>0</v>
      </c>
    </row>
    <row r="85" spans="1:7" ht="45">
      <c r="A85" s="81">
        <v>74</v>
      </c>
      <c r="B85" s="87" t="s">
        <v>720</v>
      </c>
      <c r="C85" s="88" t="s">
        <v>705</v>
      </c>
      <c r="D85" s="89" t="s">
        <v>721</v>
      </c>
      <c r="E85" s="85">
        <v>296</v>
      </c>
      <c r="F85" s="72"/>
      <c r="G85" s="73">
        <f t="shared" si="1"/>
        <v>0</v>
      </c>
    </row>
    <row r="86" spans="1:7" ht="45">
      <c r="A86" s="81">
        <v>76</v>
      </c>
      <c r="B86" s="87" t="s">
        <v>722</v>
      </c>
      <c r="C86" s="88" t="s">
        <v>705</v>
      </c>
      <c r="D86" s="89" t="s">
        <v>721</v>
      </c>
      <c r="E86" s="85">
        <v>13</v>
      </c>
      <c r="F86" s="72"/>
      <c r="G86" s="73">
        <f t="shared" si="1"/>
        <v>0</v>
      </c>
    </row>
    <row r="87" spans="1:7" ht="54" customHeight="1">
      <c r="A87" s="81">
        <v>77</v>
      </c>
      <c r="B87" s="87" t="s">
        <v>723</v>
      </c>
      <c r="C87" s="88" t="s">
        <v>705</v>
      </c>
      <c r="D87" s="89" t="s">
        <v>3</v>
      </c>
      <c r="E87" s="85">
        <v>402</v>
      </c>
      <c r="F87" s="72"/>
      <c r="G87" s="73">
        <f t="shared" si="1"/>
        <v>0</v>
      </c>
    </row>
    <row r="88" spans="1:7" ht="87" customHeight="1">
      <c r="A88" s="97">
        <v>78</v>
      </c>
      <c r="B88" s="87" t="s">
        <v>724</v>
      </c>
      <c r="C88" s="90" t="s">
        <v>705</v>
      </c>
      <c r="D88" s="91" t="s">
        <v>4</v>
      </c>
      <c r="E88" s="91">
        <v>7</v>
      </c>
      <c r="F88" s="72"/>
      <c r="G88" s="73">
        <f t="shared" si="1"/>
        <v>0</v>
      </c>
    </row>
    <row r="89" spans="1:7" ht="52.5" customHeight="1">
      <c r="A89" s="81">
        <v>79</v>
      </c>
      <c r="B89" s="87" t="s">
        <v>725</v>
      </c>
      <c r="C89" s="90" t="s">
        <v>726</v>
      </c>
      <c r="D89" s="91" t="s">
        <v>4</v>
      </c>
      <c r="E89" s="91">
        <v>2</v>
      </c>
      <c r="F89" s="72"/>
      <c r="G89" s="73">
        <f t="shared" si="1"/>
        <v>0</v>
      </c>
    </row>
    <row r="90" spans="1:7" ht="60">
      <c r="A90" s="97">
        <v>80</v>
      </c>
      <c r="B90" s="87" t="s">
        <v>727</v>
      </c>
      <c r="C90" s="90" t="s">
        <v>728</v>
      </c>
      <c r="D90" s="91" t="s">
        <v>4</v>
      </c>
      <c r="E90" s="91">
        <v>2</v>
      </c>
      <c r="F90" s="72"/>
      <c r="G90" s="73">
        <f t="shared" si="1"/>
        <v>0</v>
      </c>
    </row>
    <row r="91" spans="1:7" ht="45">
      <c r="A91" s="97">
        <v>81</v>
      </c>
      <c r="B91" s="87" t="s">
        <v>729</v>
      </c>
      <c r="C91" s="90"/>
      <c r="D91" s="91" t="s">
        <v>4</v>
      </c>
      <c r="E91" s="91">
        <v>6</v>
      </c>
      <c r="F91" s="72"/>
      <c r="G91" s="73">
        <f t="shared" si="1"/>
        <v>0</v>
      </c>
    </row>
    <row r="92" spans="1:7" ht="30">
      <c r="A92" s="97">
        <v>82</v>
      </c>
      <c r="B92" s="87" t="s">
        <v>730</v>
      </c>
      <c r="C92" s="92"/>
      <c r="D92" s="92" t="s">
        <v>4</v>
      </c>
      <c r="E92" s="92">
        <v>3</v>
      </c>
      <c r="F92" s="96"/>
      <c r="G92" s="73">
        <f t="shared" si="1"/>
        <v>0</v>
      </c>
    </row>
    <row r="93" spans="1:7" ht="18" customHeight="1">
      <c r="A93" s="343"/>
      <c r="B93" s="422" t="s">
        <v>1011</v>
      </c>
      <c r="C93" s="422"/>
      <c r="D93" s="422"/>
      <c r="E93" s="385"/>
      <c r="F93" s="385"/>
      <c r="G93" s="386"/>
    </row>
    <row r="94" spans="2:7" ht="28.5" customHeight="1">
      <c r="B94" s="425" t="s">
        <v>1012</v>
      </c>
      <c r="C94" s="426"/>
      <c r="D94" s="426"/>
      <c r="E94" s="426"/>
      <c r="F94" s="426"/>
      <c r="G94" s="427"/>
    </row>
    <row r="95" ht="28.5" customHeight="1"/>
    <row r="97" spans="2:7" ht="21" customHeight="1">
      <c r="B97" s="421" t="s">
        <v>961</v>
      </c>
      <c r="C97" s="421"/>
      <c r="D97" s="421"/>
      <c r="E97" s="421"/>
      <c r="F97" s="421"/>
      <c r="G97" s="421"/>
    </row>
    <row r="98" spans="2:7" ht="24.75" customHeight="1">
      <c r="B98" s="421" t="s">
        <v>980</v>
      </c>
      <c r="C98" s="421"/>
      <c r="D98" s="421"/>
      <c r="E98" s="421"/>
      <c r="F98" s="421"/>
      <c r="G98" s="421"/>
    </row>
  </sheetData>
  <sheetProtection sheet="1" objects="1" scenarios="1" selectLockedCells="1"/>
  <mergeCells count="8">
    <mergeCell ref="B98:G98"/>
    <mergeCell ref="B93:D93"/>
    <mergeCell ref="A1:G1"/>
    <mergeCell ref="A2:G2"/>
    <mergeCell ref="A3:G3"/>
    <mergeCell ref="A5:G5"/>
    <mergeCell ref="B97:G97"/>
    <mergeCell ref="B94:G94"/>
  </mergeCells>
  <printOptions horizontalCentered="1"/>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M45"/>
  <sheetViews>
    <sheetView zoomScaleSheetLayoutView="100" zoomScalePageLayoutView="0" workbookViewId="0" topLeftCell="A1">
      <pane xSplit="1" ySplit="3" topLeftCell="B37" activePane="bottomRight" state="frozen"/>
      <selection pane="topLeft" activeCell="A1" sqref="A1"/>
      <selection pane="topRight" activeCell="B1" sqref="B1"/>
      <selection pane="bottomLeft" activeCell="A5" sqref="A5"/>
      <selection pane="bottomRight" activeCell="E7" sqref="E7"/>
    </sheetView>
  </sheetViews>
  <sheetFormatPr defaultColWidth="9.140625" defaultRowHeight="15"/>
  <cols>
    <col min="1" max="1" width="6.7109375" style="19" bestFit="1" customWidth="1"/>
    <col min="2" max="2" width="54.7109375" style="19" customWidth="1"/>
    <col min="3" max="3" width="5.140625" style="0" bestFit="1" customWidth="1"/>
    <col min="4" max="4" width="6.421875" style="0" customWidth="1"/>
    <col min="5" max="5" width="10.28125" style="18" customWidth="1"/>
    <col min="6" max="6" width="13.00390625" style="18" customWidth="1"/>
  </cols>
  <sheetData>
    <row r="1" spans="1:6" s="4" customFormat="1" ht="15">
      <c r="A1" s="430" t="s">
        <v>954</v>
      </c>
      <c r="B1" s="430"/>
      <c r="C1" s="430"/>
      <c r="D1" s="430"/>
      <c r="E1" s="430"/>
      <c r="F1" s="430"/>
    </row>
    <row r="2" spans="1:6" s="4" customFormat="1" ht="15">
      <c r="A2" s="430" t="s">
        <v>731</v>
      </c>
      <c r="B2" s="430"/>
      <c r="C2" s="430"/>
      <c r="D2" s="430"/>
      <c r="E2" s="430"/>
      <c r="F2" s="430"/>
    </row>
    <row r="3" spans="1:6" s="4" customFormat="1" ht="24">
      <c r="A3" s="291" t="s">
        <v>732</v>
      </c>
      <c r="B3" s="292" t="s">
        <v>599</v>
      </c>
      <c r="C3" s="292" t="s">
        <v>0</v>
      </c>
      <c r="D3" s="292" t="s">
        <v>1</v>
      </c>
      <c r="E3" s="292" t="s">
        <v>950</v>
      </c>
      <c r="F3" s="292" t="s">
        <v>969</v>
      </c>
    </row>
    <row r="4" spans="1:6" s="4" customFormat="1" ht="15">
      <c r="A4" s="293" t="s">
        <v>615</v>
      </c>
      <c r="B4" s="429"/>
      <c r="C4" s="429"/>
      <c r="D4" s="429"/>
      <c r="E4" s="429"/>
      <c r="F4" s="429"/>
    </row>
    <row r="5" spans="1:6" ht="60">
      <c r="A5" s="294">
        <v>1</v>
      </c>
      <c r="B5" s="295" t="s">
        <v>733</v>
      </c>
      <c r="C5" s="296" t="s">
        <v>4</v>
      </c>
      <c r="D5" s="296">
        <v>3</v>
      </c>
      <c r="E5" s="315"/>
      <c r="F5" s="316">
        <f>+E5*D5</f>
        <v>0</v>
      </c>
    </row>
    <row r="6" spans="1:6" ht="36">
      <c r="A6" s="294">
        <v>2</v>
      </c>
      <c r="B6" s="297" t="s">
        <v>734</v>
      </c>
      <c r="C6" s="296" t="s">
        <v>4</v>
      </c>
      <c r="D6" s="298">
        <v>3</v>
      </c>
      <c r="E6" s="315"/>
      <c r="F6" s="316">
        <f aca="true" t="shared" si="0" ref="F6:F40">+E6*D6</f>
        <v>0</v>
      </c>
    </row>
    <row r="7" spans="1:6" ht="60">
      <c r="A7" s="294">
        <v>3</v>
      </c>
      <c r="B7" s="295" t="s">
        <v>735</v>
      </c>
      <c r="C7" s="296" t="s">
        <v>4</v>
      </c>
      <c r="D7" s="296">
        <v>1</v>
      </c>
      <c r="E7" s="315"/>
      <c r="F7" s="316">
        <f t="shared" si="0"/>
        <v>0</v>
      </c>
    </row>
    <row r="8" spans="1:6" ht="36">
      <c r="A8" s="294">
        <v>4</v>
      </c>
      <c r="B8" s="297" t="s">
        <v>736</v>
      </c>
      <c r="C8" s="296" t="s">
        <v>4</v>
      </c>
      <c r="D8" s="298">
        <v>1</v>
      </c>
      <c r="E8" s="315"/>
      <c r="F8" s="316">
        <f t="shared" si="0"/>
        <v>0</v>
      </c>
    </row>
    <row r="9" spans="1:6" ht="60">
      <c r="A9" s="294">
        <v>5</v>
      </c>
      <c r="B9" s="299" t="s">
        <v>737</v>
      </c>
      <c r="C9" s="296" t="s">
        <v>4</v>
      </c>
      <c r="D9" s="296">
        <v>1</v>
      </c>
      <c r="E9" s="315"/>
      <c r="F9" s="316">
        <f t="shared" si="0"/>
        <v>0</v>
      </c>
    </row>
    <row r="10" spans="1:6" ht="36">
      <c r="A10" s="294">
        <v>6</v>
      </c>
      <c r="B10" s="297" t="s">
        <v>738</v>
      </c>
      <c r="C10" s="296" t="s">
        <v>4</v>
      </c>
      <c r="D10" s="298">
        <v>1</v>
      </c>
      <c r="E10" s="315"/>
      <c r="F10" s="316">
        <f t="shared" si="0"/>
        <v>0</v>
      </c>
    </row>
    <row r="11" spans="1:6" ht="60">
      <c r="A11" s="294">
        <v>7</v>
      </c>
      <c r="B11" s="299" t="s">
        <v>739</v>
      </c>
      <c r="C11" s="296" t="s">
        <v>4</v>
      </c>
      <c r="D11" s="296">
        <v>1</v>
      </c>
      <c r="E11" s="315"/>
      <c r="F11" s="316">
        <f t="shared" si="0"/>
        <v>0</v>
      </c>
    </row>
    <row r="12" spans="1:6" ht="36">
      <c r="A12" s="294">
        <v>8</v>
      </c>
      <c r="B12" s="299" t="s">
        <v>740</v>
      </c>
      <c r="C12" s="296" t="s">
        <v>4</v>
      </c>
      <c r="D12" s="298">
        <v>1</v>
      </c>
      <c r="E12" s="315"/>
      <c r="F12" s="316">
        <f t="shared" si="0"/>
        <v>0</v>
      </c>
    </row>
    <row r="13" spans="1:6" s="4" customFormat="1" ht="15">
      <c r="A13" s="300" t="s">
        <v>741</v>
      </c>
      <c r="B13" s="300" t="s">
        <v>742</v>
      </c>
      <c r="C13" s="300"/>
      <c r="D13" s="300"/>
      <c r="E13" s="301"/>
      <c r="F13" s="301"/>
    </row>
    <row r="14" spans="1:6" ht="204">
      <c r="A14" s="308">
        <v>1</v>
      </c>
      <c r="B14" s="302" t="s">
        <v>743</v>
      </c>
      <c r="C14" s="310" t="s">
        <v>4</v>
      </c>
      <c r="D14" s="310">
        <v>3</v>
      </c>
      <c r="E14" s="318"/>
      <c r="F14" s="316">
        <f t="shared" si="0"/>
        <v>0</v>
      </c>
    </row>
    <row r="15" spans="1:6" ht="204">
      <c r="A15" s="308"/>
      <c r="B15" s="302" t="s">
        <v>744</v>
      </c>
      <c r="C15" s="310" t="s">
        <v>4</v>
      </c>
      <c r="D15" s="310">
        <v>1</v>
      </c>
      <c r="E15" s="318"/>
      <c r="F15" s="316">
        <f t="shared" si="0"/>
        <v>0</v>
      </c>
    </row>
    <row r="16" spans="1:6" ht="36">
      <c r="A16" s="303">
        <v>2</v>
      </c>
      <c r="B16" s="304" t="s">
        <v>745</v>
      </c>
      <c r="C16" s="305"/>
      <c r="D16" s="305"/>
      <c r="E16" s="319"/>
      <c r="F16" s="316">
        <f t="shared" si="0"/>
        <v>0</v>
      </c>
    </row>
    <row r="17" spans="1:6" ht="15">
      <c r="A17" s="303"/>
      <c r="B17" s="306" t="s">
        <v>746</v>
      </c>
      <c r="C17" s="305" t="s">
        <v>747</v>
      </c>
      <c r="D17" s="305">
        <v>100</v>
      </c>
      <c r="E17" s="319"/>
      <c r="F17" s="316">
        <f t="shared" si="0"/>
        <v>0</v>
      </c>
    </row>
    <row r="18" spans="1:6" ht="15">
      <c r="A18" s="303"/>
      <c r="B18" s="306" t="s">
        <v>748</v>
      </c>
      <c r="C18" s="305" t="s">
        <v>747</v>
      </c>
      <c r="D18" s="305">
        <v>40</v>
      </c>
      <c r="E18" s="319"/>
      <c r="F18" s="316">
        <f t="shared" si="0"/>
        <v>0</v>
      </c>
    </row>
    <row r="19" spans="1:6" ht="15">
      <c r="A19" s="303"/>
      <c r="B19" s="306" t="s">
        <v>749</v>
      </c>
      <c r="C19" s="305" t="s">
        <v>4</v>
      </c>
      <c r="D19" s="305">
        <v>10</v>
      </c>
      <c r="E19" s="319"/>
      <c r="F19" s="316">
        <f t="shared" si="0"/>
        <v>0</v>
      </c>
    </row>
    <row r="20" spans="1:6" ht="36">
      <c r="A20" s="303">
        <v>3</v>
      </c>
      <c r="B20" s="304" t="s">
        <v>750</v>
      </c>
      <c r="C20" s="305"/>
      <c r="D20" s="305"/>
      <c r="E20" s="319"/>
      <c r="F20" s="316">
        <f t="shared" si="0"/>
        <v>0</v>
      </c>
    </row>
    <row r="21" spans="1:6" ht="15">
      <c r="A21" s="303"/>
      <c r="B21" s="306" t="s">
        <v>746</v>
      </c>
      <c r="C21" s="305" t="s">
        <v>747</v>
      </c>
      <c r="D21" s="305">
        <v>100</v>
      </c>
      <c r="E21" s="319"/>
      <c r="F21" s="316">
        <f t="shared" si="0"/>
        <v>0</v>
      </c>
    </row>
    <row r="22" spans="1:6" ht="15">
      <c r="A22" s="303"/>
      <c r="B22" s="306" t="s">
        <v>748</v>
      </c>
      <c r="C22" s="305" t="s">
        <v>747</v>
      </c>
      <c r="D22" s="305">
        <v>40</v>
      </c>
      <c r="E22" s="319"/>
      <c r="F22" s="316">
        <f t="shared" si="0"/>
        <v>0</v>
      </c>
    </row>
    <row r="23" spans="1:6" ht="15">
      <c r="A23" s="313" t="s">
        <v>751</v>
      </c>
      <c r="B23" s="313" t="s">
        <v>752</v>
      </c>
      <c r="C23" s="307"/>
      <c r="D23" s="307"/>
      <c r="E23" s="307"/>
      <c r="F23" s="307"/>
    </row>
    <row r="24" spans="1:6" ht="48">
      <c r="A24" s="308">
        <v>1</v>
      </c>
      <c r="B24" s="309" t="s">
        <v>753</v>
      </c>
      <c r="C24" s="310" t="s">
        <v>754</v>
      </c>
      <c r="D24" s="305">
        <v>400</v>
      </c>
      <c r="E24" s="315"/>
      <c r="F24" s="316">
        <f t="shared" si="0"/>
        <v>0</v>
      </c>
    </row>
    <row r="25" spans="1:6" ht="36">
      <c r="A25" s="308">
        <v>2</v>
      </c>
      <c r="B25" s="309" t="s">
        <v>755</v>
      </c>
      <c r="C25" s="310" t="s">
        <v>756</v>
      </c>
      <c r="D25" s="305">
        <v>700</v>
      </c>
      <c r="E25" s="315"/>
      <c r="F25" s="316">
        <f t="shared" si="0"/>
        <v>0</v>
      </c>
    </row>
    <row r="26" spans="1:6" ht="24">
      <c r="A26" s="308">
        <v>3</v>
      </c>
      <c r="B26" s="309" t="s">
        <v>964</v>
      </c>
      <c r="C26" s="310" t="s">
        <v>6</v>
      </c>
      <c r="D26" s="310">
        <v>11</v>
      </c>
      <c r="E26" s="315"/>
      <c r="F26" s="316">
        <f t="shared" si="0"/>
        <v>0</v>
      </c>
    </row>
    <row r="27" spans="1:6" ht="24">
      <c r="A27" s="308">
        <v>4</v>
      </c>
      <c r="B27" s="309" t="s">
        <v>965</v>
      </c>
      <c r="C27" s="310" t="s">
        <v>6</v>
      </c>
      <c r="D27" s="310">
        <v>2</v>
      </c>
      <c r="E27" s="315"/>
      <c r="F27" s="316">
        <f t="shared" si="0"/>
        <v>0</v>
      </c>
    </row>
    <row r="28" spans="1:6" ht="24">
      <c r="A28" s="308">
        <v>5</v>
      </c>
      <c r="B28" s="309" t="s">
        <v>966</v>
      </c>
      <c r="C28" s="310" t="s">
        <v>6</v>
      </c>
      <c r="D28" s="310">
        <v>4</v>
      </c>
      <c r="E28" s="315"/>
      <c r="F28" s="316">
        <f t="shared" si="0"/>
        <v>0</v>
      </c>
    </row>
    <row r="29" spans="1:6" ht="24">
      <c r="A29" s="308">
        <v>6</v>
      </c>
      <c r="B29" s="309" t="s">
        <v>967</v>
      </c>
      <c r="C29" s="310" t="s">
        <v>6</v>
      </c>
      <c r="D29" s="310">
        <v>3</v>
      </c>
      <c r="E29" s="315"/>
      <c r="F29" s="316">
        <f t="shared" si="0"/>
        <v>0</v>
      </c>
    </row>
    <row r="30" spans="1:6" ht="24">
      <c r="A30" s="308">
        <v>7</v>
      </c>
      <c r="B30" s="309" t="s">
        <v>965</v>
      </c>
      <c r="C30" s="310" t="s">
        <v>6</v>
      </c>
      <c r="D30" s="310">
        <v>1</v>
      </c>
      <c r="E30" s="315"/>
      <c r="F30" s="316">
        <f t="shared" si="0"/>
        <v>0</v>
      </c>
    </row>
    <row r="31" spans="1:6" ht="24">
      <c r="A31" s="308">
        <v>8</v>
      </c>
      <c r="B31" s="309" t="s">
        <v>968</v>
      </c>
      <c r="C31" s="310" t="s">
        <v>6</v>
      </c>
      <c r="D31" s="310">
        <v>1</v>
      </c>
      <c r="E31" s="315"/>
      <c r="F31" s="316">
        <f t="shared" si="0"/>
        <v>0</v>
      </c>
    </row>
    <row r="32" spans="1:6" ht="24">
      <c r="A32" s="308">
        <v>9</v>
      </c>
      <c r="B32" s="309" t="s">
        <v>966</v>
      </c>
      <c r="C32" s="310" t="s">
        <v>6</v>
      </c>
      <c r="D32" s="310">
        <v>1</v>
      </c>
      <c r="E32" s="315"/>
      <c r="F32" s="316">
        <f t="shared" si="0"/>
        <v>0</v>
      </c>
    </row>
    <row r="33" spans="1:6" ht="15">
      <c r="A33" s="308">
        <v>10</v>
      </c>
      <c r="B33" s="309" t="s">
        <v>757</v>
      </c>
      <c r="C33" s="310" t="s">
        <v>7</v>
      </c>
      <c r="D33" s="311">
        <f>D26*1</f>
        <v>11</v>
      </c>
      <c r="E33" s="315"/>
      <c r="F33" s="316">
        <f t="shared" si="0"/>
        <v>0</v>
      </c>
    </row>
    <row r="34" spans="1:6" ht="15">
      <c r="A34" s="308">
        <v>11</v>
      </c>
      <c r="B34" s="309" t="s">
        <v>758</v>
      </c>
      <c r="C34" s="310" t="s">
        <v>7</v>
      </c>
      <c r="D34" s="311">
        <f>3*1</f>
        <v>3</v>
      </c>
      <c r="E34" s="315"/>
      <c r="F34" s="316">
        <f t="shared" si="0"/>
        <v>0</v>
      </c>
    </row>
    <row r="35" spans="1:6" ht="15">
      <c r="A35" s="308">
        <v>12</v>
      </c>
      <c r="B35" s="309" t="s">
        <v>759</v>
      </c>
      <c r="C35" s="310" t="s">
        <v>7</v>
      </c>
      <c r="D35" s="311">
        <f>4*2</f>
        <v>8</v>
      </c>
      <c r="E35" s="315"/>
      <c r="F35" s="316">
        <f t="shared" si="0"/>
        <v>0</v>
      </c>
    </row>
    <row r="36" spans="1:6" ht="15">
      <c r="A36" s="308">
        <v>13</v>
      </c>
      <c r="B36" s="309" t="s">
        <v>760</v>
      </c>
      <c r="C36" s="310" t="s">
        <v>5</v>
      </c>
      <c r="D36" s="310">
        <v>11</v>
      </c>
      <c r="E36" s="315"/>
      <c r="F36" s="316">
        <f t="shared" si="0"/>
        <v>0</v>
      </c>
    </row>
    <row r="37" spans="1:6" ht="15">
      <c r="A37" s="308">
        <f>A36+0.1</f>
        <v>13.1</v>
      </c>
      <c r="B37" s="309" t="s">
        <v>761</v>
      </c>
      <c r="C37" s="310" t="s">
        <v>6</v>
      </c>
      <c r="D37" s="312">
        <f>D36</f>
        <v>11</v>
      </c>
      <c r="E37" s="315"/>
      <c r="F37" s="316">
        <f t="shared" si="0"/>
        <v>0</v>
      </c>
    </row>
    <row r="38" spans="1:6" ht="15">
      <c r="A38" s="308">
        <f>A37+0.1</f>
        <v>13.2</v>
      </c>
      <c r="B38" s="309" t="s">
        <v>762</v>
      </c>
      <c r="C38" s="310" t="s">
        <v>6</v>
      </c>
      <c r="D38" s="312">
        <f>D36*2</f>
        <v>22</v>
      </c>
      <c r="E38" s="317"/>
      <c r="F38" s="316">
        <f t="shared" si="0"/>
        <v>0</v>
      </c>
    </row>
    <row r="39" spans="1:6" ht="15">
      <c r="A39" s="308">
        <f>A38+0.1</f>
        <v>13.299999999999999</v>
      </c>
      <c r="B39" s="309" t="s">
        <v>763</v>
      </c>
      <c r="C39" s="310" t="s">
        <v>6</v>
      </c>
      <c r="D39" s="312">
        <f>D36*2</f>
        <v>22</v>
      </c>
      <c r="E39" s="317"/>
      <c r="F39" s="316">
        <f t="shared" si="0"/>
        <v>0</v>
      </c>
    </row>
    <row r="40" spans="1:6" ht="15">
      <c r="A40" s="308">
        <f>A39+0.1</f>
        <v>13.399999999999999</v>
      </c>
      <c r="B40" s="309" t="s">
        <v>764</v>
      </c>
      <c r="C40" s="310" t="s">
        <v>6</v>
      </c>
      <c r="D40" s="312">
        <f>D36</f>
        <v>11</v>
      </c>
      <c r="E40" s="317"/>
      <c r="F40" s="316">
        <f t="shared" si="0"/>
        <v>0</v>
      </c>
    </row>
    <row r="41" spans="1:6" ht="15.75">
      <c r="A41" s="314"/>
      <c r="B41" s="400" t="s">
        <v>1011</v>
      </c>
      <c r="C41" s="398"/>
      <c r="D41" s="401"/>
      <c r="E41" s="401"/>
      <c r="F41" s="384"/>
    </row>
    <row r="42" spans="1:6" ht="22.5" customHeight="1">
      <c r="A42" s="314"/>
      <c r="B42" s="431" t="s">
        <v>1012</v>
      </c>
      <c r="C42" s="432"/>
      <c r="D42" s="432"/>
      <c r="E42" s="432"/>
      <c r="F42" s="433"/>
    </row>
    <row r="43" ht="15">
      <c r="M43" s="342"/>
    </row>
    <row r="44" spans="2:6" ht="23.25" customHeight="1">
      <c r="B44" s="428" t="s">
        <v>961</v>
      </c>
      <c r="C44" s="428"/>
      <c r="D44" s="428"/>
      <c r="E44" s="428"/>
      <c r="F44" s="428"/>
    </row>
    <row r="45" spans="2:6" ht="21.75" customHeight="1">
      <c r="B45" s="428" t="s">
        <v>980</v>
      </c>
      <c r="C45" s="428"/>
      <c r="D45" s="428"/>
      <c r="E45" s="428"/>
      <c r="F45" s="428"/>
    </row>
  </sheetData>
  <sheetProtection sheet="1" objects="1" scenarios="1" selectLockedCells="1"/>
  <mergeCells count="6">
    <mergeCell ref="B44:F44"/>
    <mergeCell ref="B45:F45"/>
    <mergeCell ref="B4:F4"/>
    <mergeCell ref="A1:F1"/>
    <mergeCell ref="A2:F2"/>
    <mergeCell ref="B42:F42"/>
  </mergeCells>
  <printOptions horizontalCentered="1"/>
  <pageMargins left="0.7086614173228347" right="0.7086614173228347" top="0.7480314960629921" bottom="0.7480314960629921" header="0.31496062992125984" footer="0.31496062992125984"/>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A1:W249"/>
  <sheetViews>
    <sheetView zoomScale="85" zoomScaleNormal="85" zoomScaleSheetLayoutView="85" zoomScalePageLayoutView="0" workbookViewId="0" topLeftCell="A7">
      <selection activeCell="V8" sqref="V8"/>
    </sheetView>
  </sheetViews>
  <sheetFormatPr defaultColWidth="9.140625" defaultRowHeight="15"/>
  <cols>
    <col min="1" max="1" width="6.00390625" style="14" bestFit="1" customWidth="1"/>
    <col min="2" max="2" width="45.140625" style="14" bestFit="1" customWidth="1"/>
    <col min="3" max="3" width="19.140625" style="7" bestFit="1" customWidth="1"/>
    <col min="4" max="4" width="7.7109375" style="5" customWidth="1"/>
    <col min="5" max="5" width="10.00390625" style="5" customWidth="1"/>
    <col min="6" max="6" width="12.421875" style="5" customWidth="1"/>
    <col min="7" max="7" width="12.00390625" style="5" customWidth="1"/>
    <col min="8" max="8" width="18.8515625" style="5" customWidth="1"/>
    <col min="9" max="9" width="6.00390625" style="5" bestFit="1" customWidth="1"/>
    <col min="10" max="10" width="4.421875" style="25" hidden="1" customWidth="1"/>
    <col min="11" max="11" width="8.28125" style="25" hidden="1" customWidth="1"/>
    <col min="12" max="12" width="9.7109375" style="25" hidden="1" customWidth="1"/>
    <col min="13" max="18" width="8.28125" style="25" hidden="1" customWidth="1"/>
    <col min="19" max="20" width="5.28125" style="25" hidden="1" customWidth="1"/>
    <col min="21" max="21" width="12.8515625" style="5" bestFit="1" customWidth="1"/>
    <col min="22" max="22" width="13.7109375" style="5" customWidth="1"/>
    <col min="23" max="23" width="19.00390625" style="5" customWidth="1"/>
    <col min="24" max="16384" width="9.140625" style="5" customWidth="1"/>
  </cols>
  <sheetData>
    <row r="1" spans="1:23" ht="16.5">
      <c r="A1" s="434" t="s">
        <v>955</v>
      </c>
      <c r="B1" s="434"/>
      <c r="C1" s="434"/>
      <c r="D1" s="434"/>
      <c r="E1" s="434"/>
      <c r="F1" s="434"/>
      <c r="G1" s="434"/>
      <c r="H1" s="434"/>
      <c r="I1" s="434"/>
      <c r="J1" s="434"/>
      <c r="K1" s="434"/>
      <c r="L1" s="434"/>
      <c r="M1" s="434"/>
      <c r="N1" s="434"/>
      <c r="O1" s="434"/>
      <c r="P1" s="434"/>
      <c r="Q1" s="434"/>
      <c r="R1" s="434"/>
      <c r="S1" s="434"/>
      <c r="T1" s="434"/>
      <c r="U1" s="434"/>
      <c r="V1" s="434"/>
      <c r="W1" s="434"/>
    </row>
    <row r="2" spans="1:23" ht="16.5">
      <c r="A2" s="435" t="s">
        <v>989</v>
      </c>
      <c r="B2" s="435"/>
      <c r="C2" s="435"/>
      <c r="D2" s="435"/>
      <c r="E2" s="435"/>
      <c r="F2" s="435"/>
      <c r="G2" s="435"/>
      <c r="H2" s="435"/>
      <c r="I2" s="435"/>
      <c r="J2" s="435"/>
      <c r="K2" s="435"/>
      <c r="L2" s="435"/>
      <c r="M2" s="435"/>
      <c r="N2" s="435"/>
      <c r="O2" s="435"/>
      <c r="P2" s="435"/>
      <c r="Q2" s="435"/>
      <c r="R2" s="435"/>
      <c r="S2" s="435"/>
      <c r="T2" s="435"/>
      <c r="U2" s="435"/>
      <c r="V2" s="435"/>
      <c r="W2" s="435"/>
    </row>
    <row r="3" spans="1:23" s="21" customFormat="1" ht="15" customHeight="1">
      <c r="A3" s="436" t="s">
        <v>765</v>
      </c>
      <c r="B3" s="436" t="s">
        <v>599</v>
      </c>
      <c r="C3" s="436" t="s">
        <v>766</v>
      </c>
      <c r="D3" s="436" t="s">
        <v>602</v>
      </c>
      <c r="E3" s="436"/>
      <c r="F3" s="436" t="s">
        <v>767</v>
      </c>
      <c r="G3" s="436"/>
      <c r="H3" s="436" t="s">
        <v>768</v>
      </c>
      <c r="I3" s="436" t="s">
        <v>0</v>
      </c>
      <c r="J3" s="436" t="s">
        <v>769</v>
      </c>
      <c r="K3" s="436"/>
      <c r="L3" s="436"/>
      <c r="M3" s="436"/>
      <c r="N3" s="436"/>
      <c r="O3" s="436"/>
      <c r="P3" s="436"/>
      <c r="Q3" s="436"/>
      <c r="R3" s="436"/>
      <c r="S3" s="436"/>
      <c r="T3" s="320"/>
      <c r="U3" s="438" t="s">
        <v>881</v>
      </c>
      <c r="V3" s="437" t="s">
        <v>970</v>
      </c>
      <c r="W3" s="437" t="s">
        <v>971</v>
      </c>
    </row>
    <row r="4" spans="1:23" s="21" customFormat="1" ht="22.5" customHeight="1">
      <c r="A4" s="436"/>
      <c r="B4" s="436"/>
      <c r="C4" s="436"/>
      <c r="D4" s="436" t="s">
        <v>770</v>
      </c>
      <c r="E4" s="436" t="s">
        <v>771</v>
      </c>
      <c r="F4" s="436" t="s">
        <v>770</v>
      </c>
      <c r="G4" s="436" t="s">
        <v>771</v>
      </c>
      <c r="H4" s="436"/>
      <c r="I4" s="436"/>
      <c r="J4" s="438" t="s">
        <v>772</v>
      </c>
      <c r="K4" s="321" t="s">
        <v>773</v>
      </c>
      <c r="L4" s="321" t="s">
        <v>774</v>
      </c>
      <c r="M4" s="321" t="s">
        <v>775</v>
      </c>
      <c r="N4" s="321" t="s">
        <v>776</v>
      </c>
      <c r="O4" s="321" t="s">
        <v>777</v>
      </c>
      <c r="P4" s="321" t="s">
        <v>778</v>
      </c>
      <c r="Q4" s="321" t="s">
        <v>779</v>
      </c>
      <c r="R4" s="321" t="s">
        <v>780</v>
      </c>
      <c r="S4" s="438" t="s">
        <v>781</v>
      </c>
      <c r="T4" s="321" t="s">
        <v>949</v>
      </c>
      <c r="U4" s="438"/>
      <c r="V4" s="437"/>
      <c r="W4" s="437"/>
    </row>
    <row r="5" spans="1:23" s="21" customFormat="1" ht="15" customHeight="1">
      <c r="A5" s="436"/>
      <c r="B5" s="320" t="s">
        <v>782</v>
      </c>
      <c r="C5" s="436"/>
      <c r="D5" s="436"/>
      <c r="E5" s="436"/>
      <c r="F5" s="436"/>
      <c r="G5" s="436"/>
      <c r="H5" s="436"/>
      <c r="I5" s="436"/>
      <c r="J5" s="438"/>
      <c r="K5" s="321" t="s">
        <v>783</v>
      </c>
      <c r="L5" s="321" t="s">
        <v>783</v>
      </c>
      <c r="M5" s="321" t="s">
        <v>784</v>
      </c>
      <c r="N5" s="321" t="s">
        <v>783</v>
      </c>
      <c r="O5" s="321" t="s">
        <v>783</v>
      </c>
      <c r="P5" s="321" t="s">
        <v>783</v>
      </c>
      <c r="Q5" s="321" t="s">
        <v>783</v>
      </c>
      <c r="R5" s="321" t="s">
        <v>783</v>
      </c>
      <c r="S5" s="438"/>
      <c r="T5" s="321"/>
      <c r="U5" s="438"/>
      <c r="V5" s="437"/>
      <c r="W5" s="437"/>
    </row>
    <row r="6" spans="1:23" ht="16.5">
      <c r="A6" s="443" t="s">
        <v>785</v>
      </c>
      <c r="B6" s="444"/>
      <c r="C6" s="444"/>
      <c r="D6" s="444"/>
      <c r="E6" s="444"/>
      <c r="F6" s="444"/>
      <c r="G6" s="444"/>
      <c r="H6" s="444"/>
      <c r="I6" s="444"/>
      <c r="J6" s="444"/>
      <c r="K6" s="444"/>
      <c r="L6" s="444"/>
      <c r="M6" s="444"/>
      <c r="N6" s="444"/>
      <c r="O6" s="444"/>
      <c r="P6" s="444"/>
      <c r="Q6" s="444"/>
      <c r="R6" s="444"/>
      <c r="S6" s="444"/>
      <c r="T6" s="444"/>
      <c r="U6" s="444"/>
      <c r="V6" s="444"/>
      <c r="W6" s="445"/>
    </row>
    <row r="7" spans="1:23" ht="16.5">
      <c r="A7" s="322">
        <v>1</v>
      </c>
      <c r="B7" s="323" t="s">
        <v>786</v>
      </c>
      <c r="C7" s="324" t="s">
        <v>787</v>
      </c>
      <c r="D7" s="325"/>
      <c r="E7" s="325"/>
      <c r="F7" s="325"/>
      <c r="G7" s="325"/>
      <c r="H7" s="325"/>
      <c r="I7" s="325" t="s">
        <v>788</v>
      </c>
      <c r="J7" s="326"/>
      <c r="K7" s="326"/>
      <c r="L7" s="326">
        <v>0</v>
      </c>
      <c r="M7" s="326">
        <v>0</v>
      </c>
      <c r="N7" s="326"/>
      <c r="O7" s="326"/>
      <c r="P7" s="326"/>
      <c r="Q7" s="326"/>
      <c r="R7" s="326"/>
      <c r="S7" s="326"/>
      <c r="T7" s="326"/>
      <c r="U7" s="337">
        <f aca="true" t="shared" si="0" ref="U7:U33">SUM(J7:S7)</f>
        <v>0</v>
      </c>
      <c r="V7" s="336"/>
      <c r="W7" s="327">
        <f>+V7*U7</f>
        <v>0</v>
      </c>
    </row>
    <row r="8" spans="1:23" s="7" customFormat="1" ht="16.5">
      <c r="A8" s="328">
        <v>2</v>
      </c>
      <c r="B8" s="329" t="s">
        <v>789</v>
      </c>
      <c r="C8" s="324" t="s">
        <v>787</v>
      </c>
      <c r="D8" s="324"/>
      <c r="E8" s="324"/>
      <c r="F8" s="324"/>
      <c r="G8" s="324"/>
      <c r="H8" s="324"/>
      <c r="I8" s="324" t="s">
        <v>788</v>
      </c>
      <c r="J8" s="326">
        <v>0</v>
      </c>
      <c r="K8" s="326">
        <v>0</v>
      </c>
      <c r="L8" s="326"/>
      <c r="M8" s="326">
        <v>0</v>
      </c>
      <c r="N8" s="326">
        <v>0</v>
      </c>
      <c r="O8" s="326">
        <v>1</v>
      </c>
      <c r="P8" s="326">
        <v>0</v>
      </c>
      <c r="Q8" s="326">
        <v>1</v>
      </c>
      <c r="R8" s="326">
        <v>0</v>
      </c>
      <c r="S8" s="326">
        <v>0</v>
      </c>
      <c r="T8" s="326"/>
      <c r="U8" s="332">
        <f t="shared" si="0"/>
        <v>2</v>
      </c>
      <c r="V8" s="336"/>
      <c r="W8" s="327">
        <f aca="true" t="shared" si="1" ref="W8:W67">+V8*U8</f>
        <v>0</v>
      </c>
    </row>
    <row r="9" spans="1:23" s="7" customFormat="1" ht="16.5">
      <c r="A9" s="328">
        <v>3</v>
      </c>
      <c r="B9" s="329" t="s">
        <v>790</v>
      </c>
      <c r="C9" s="324" t="s">
        <v>791</v>
      </c>
      <c r="D9" s="324"/>
      <c r="E9" s="324"/>
      <c r="F9" s="324"/>
      <c r="G9" s="324"/>
      <c r="H9" s="324"/>
      <c r="I9" s="324" t="s">
        <v>6</v>
      </c>
      <c r="J9" s="326">
        <f>J8*2</f>
        <v>0</v>
      </c>
      <c r="K9" s="326">
        <v>0</v>
      </c>
      <c r="L9" s="326">
        <f>L7*12</f>
        <v>0</v>
      </c>
      <c r="M9" s="326">
        <f>M7*12</f>
        <v>0</v>
      </c>
      <c r="N9" s="326">
        <f aca="true" t="shared" si="2" ref="N9:S9">N8*4</f>
        <v>0</v>
      </c>
      <c r="O9" s="326">
        <f t="shared" si="2"/>
        <v>4</v>
      </c>
      <c r="P9" s="326">
        <f t="shared" si="2"/>
        <v>0</v>
      </c>
      <c r="Q9" s="326">
        <f t="shared" si="2"/>
        <v>4</v>
      </c>
      <c r="R9" s="326">
        <f t="shared" si="2"/>
        <v>0</v>
      </c>
      <c r="S9" s="326">
        <f t="shared" si="2"/>
        <v>0</v>
      </c>
      <c r="T9" s="326"/>
      <c r="U9" s="332">
        <f t="shared" si="0"/>
        <v>8</v>
      </c>
      <c r="V9" s="336"/>
      <c r="W9" s="327">
        <f t="shared" si="1"/>
        <v>0</v>
      </c>
    </row>
    <row r="10" spans="1:23" s="7" customFormat="1" ht="16.5">
      <c r="A10" s="328">
        <v>4</v>
      </c>
      <c r="B10" s="329" t="s">
        <v>792</v>
      </c>
      <c r="C10" s="324" t="s">
        <v>793</v>
      </c>
      <c r="D10" s="324" t="s">
        <v>794</v>
      </c>
      <c r="E10" s="324" t="s">
        <v>795</v>
      </c>
      <c r="F10" s="324" t="s">
        <v>794</v>
      </c>
      <c r="G10" s="324" t="s">
        <v>796</v>
      </c>
      <c r="H10" s="324" t="s">
        <v>797</v>
      </c>
      <c r="I10" s="324" t="s">
        <v>6</v>
      </c>
      <c r="J10" s="326">
        <f>J8*2</f>
        <v>0</v>
      </c>
      <c r="K10" s="326">
        <v>0</v>
      </c>
      <c r="L10" s="326">
        <f>L7*6</f>
        <v>0</v>
      </c>
      <c r="M10" s="326">
        <f>M7*6</f>
        <v>0</v>
      </c>
      <c r="N10" s="326">
        <f aca="true" t="shared" si="3" ref="N10:S10">N8*2</f>
        <v>0</v>
      </c>
      <c r="O10" s="326">
        <f t="shared" si="3"/>
        <v>2</v>
      </c>
      <c r="P10" s="326">
        <f t="shared" si="3"/>
        <v>0</v>
      </c>
      <c r="Q10" s="326">
        <f t="shared" si="3"/>
        <v>2</v>
      </c>
      <c r="R10" s="326">
        <f t="shared" si="3"/>
        <v>0</v>
      </c>
      <c r="S10" s="326">
        <f t="shared" si="3"/>
        <v>0</v>
      </c>
      <c r="T10" s="326"/>
      <c r="U10" s="332">
        <f t="shared" si="0"/>
        <v>4</v>
      </c>
      <c r="V10" s="336"/>
      <c r="W10" s="327">
        <f t="shared" si="1"/>
        <v>0</v>
      </c>
    </row>
    <row r="11" spans="1:23" s="7" customFormat="1" ht="16.5">
      <c r="A11" s="328">
        <v>5</v>
      </c>
      <c r="B11" s="329" t="s">
        <v>798</v>
      </c>
      <c r="C11" s="324" t="s">
        <v>793</v>
      </c>
      <c r="D11" s="324" t="s">
        <v>795</v>
      </c>
      <c r="E11" s="324" t="s">
        <v>795</v>
      </c>
      <c r="F11" s="324" t="s">
        <v>799</v>
      </c>
      <c r="G11" s="324" t="s">
        <v>796</v>
      </c>
      <c r="H11" s="324" t="s">
        <v>797</v>
      </c>
      <c r="I11" s="324" t="s">
        <v>6</v>
      </c>
      <c r="J11" s="326">
        <f>J8*2</f>
        <v>0</v>
      </c>
      <c r="K11" s="326">
        <v>0</v>
      </c>
      <c r="L11" s="326">
        <f>L7*6</f>
        <v>0</v>
      </c>
      <c r="M11" s="326">
        <f>M7*6</f>
        <v>0</v>
      </c>
      <c r="N11" s="326">
        <f aca="true" t="shared" si="4" ref="N11:S11">N8*2</f>
        <v>0</v>
      </c>
      <c r="O11" s="326">
        <f t="shared" si="4"/>
        <v>2</v>
      </c>
      <c r="P11" s="326">
        <f t="shared" si="4"/>
        <v>0</v>
      </c>
      <c r="Q11" s="326">
        <f t="shared" si="4"/>
        <v>2</v>
      </c>
      <c r="R11" s="326">
        <f t="shared" si="4"/>
        <v>0</v>
      </c>
      <c r="S11" s="326">
        <f t="shared" si="4"/>
        <v>0</v>
      </c>
      <c r="T11" s="326"/>
      <c r="U11" s="332">
        <f t="shared" si="0"/>
        <v>4</v>
      </c>
      <c r="V11" s="336"/>
      <c r="W11" s="327">
        <f t="shared" si="1"/>
        <v>0</v>
      </c>
    </row>
    <row r="12" spans="1:23" s="7" customFormat="1" ht="16.5">
      <c r="A12" s="328">
        <v>6</v>
      </c>
      <c r="B12" s="329" t="s">
        <v>800</v>
      </c>
      <c r="C12" s="324" t="s">
        <v>793</v>
      </c>
      <c r="D12" s="324" t="s">
        <v>795</v>
      </c>
      <c r="E12" s="324" t="s">
        <v>795</v>
      </c>
      <c r="F12" s="324" t="s">
        <v>799</v>
      </c>
      <c r="G12" s="324" t="s">
        <v>801</v>
      </c>
      <c r="H12" s="324" t="s">
        <v>797</v>
      </c>
      <c r="I12" s="324" t="s">
        <v>6</v>
      </c>
      <c r="J12" s="326">
        <f>J8*2</f>
        <v>0</v>
      </c>
      <c r="K12" s="326">
        <f>K8*2</f>
        <v>0</v>
      </c>
      <c r="L12" s="326">
        <f>L7*6</f>
        <v>0</v>
      </c>
      <c r="M12" s="326">
        <f>M7*6</f>
        <v>0</v>
      </c>
      <c r="N12" s="326">
        <f aca="true" t="shared" si="5" ref="N12:S12">N8*2</f>
        <v>0</v>
      </c>
      <c r="O12" s="326">
        <f t="shared" si="5"/>
        <v>2</v>
      </c>
      <c r="P12" s="326">
        <f t="shared" si="5"/>
        <v>0</v>
      </c>
      <c r="Q12" s="326">
        <f t="shared" si="5"/>
        <v>2</v>
      </c>
      <c r="R12" s="326">
        <f t="shared" si="5"/>
        <v>0</v>
      </c>
      <c r="S12" s="326">
        <f t="shared" si="5"/>
        <v>0</v>
      </c>
      <c r="T12" s="326"/>
      <c r="U12" s="332">
        <f t="shared" si="0"/>
        <v>4</v>
      </c>
      <c r="V12" s="336"/>
      <c r="W12" s="327">
        <f t="shared" si="1"/>
        <v>0</v>
      </c>
    </row>
    <row r="13" spans="1:23" s="7" customFormat="1" ht="16.5">
      <c r="A13" s="328">
        <v>7</v>
      </c>
      <c r="B13" s="329" t="s">
        <v>802</v>
      </c>
      <c r="C13" s="324" t="s">
        <v>793</v>
      </c>
      <c r="D13" s="324" t="s">
        <v>795</v>
      </c>
      <c r="E13" s="324" t="s">
        <v>795</v>
      </c>
      <c r="F13" s="324" t="s">
        <v>803</v>
      </c>
      <c r="G13" s="324" t="s">
        <v>803</v>
      </c>
      <c r="H13" s="324" t="s">
        <v>797</v>
      </c>
      <c r="I13" s="324" t="s">
        <v>6</v>
      </c>
      <c r="J13" s="326">
        <f>J8*2</f>
        <v>0</v>
      </c>
      <c r="K13" s="326">
        <f>K8*2</f>
        <v>0</v>
      </c>
      <c r="L13" s="326">
        <f>L7*2</f>
        <v>0</v>
      </c>
      <c r="M13" s="326">
        <f>M7*2</f>
        <v>0</v>
      </c>
      <c r="N13" s="326">
        <f aca="true" t="shared" si="6" ref="N13:S13">N8*2</f>
        <v>0</v>
      </c>
      <c r="O13" s="326">
        <f t="shared" si="6"/>
        <v>2</v>
      </c>
      <c r="P13" s="326">
        <f t="shared" si="6"/>
        <v>0</v>
      </c>
      <c r="Q13" s="326">
        <f t="shared" si="6"/>
        <v>2</v>
      </c>
      <c r="R13" s="326">
        <f t="shared" si="6"/>
        <v>0</v>
      </c>
      <c r="S13" s="326">
        <f t="shared" si="6"/>
        <v>0</v>
      </c>
      <c r="T13" s="326"/>
      <c r="U13" s="332">
        <f t="shared" si="0"/>
        <v>4</v>
      </c>
      <c r="V13" s="336"/>
      <c r="W13" s="327">
        <f t="shared" si="1"/>
        <v>0</v>
      </c>
    </row>
    <row r="14" spans="1:23" s="7" customFormat="1" ht="57">
      <c r="A14" s="328">
        <v>8</v>
      </c>
      <c r="B14" s="330" t="s">
        <v>985</v>
      </c>
      <c r="C14" s="324" t="s">
        <v>804</v>
      </c>
      <c r="D14" s="324" t="s">
        <v>805</v>
      </c>
      <c r="E14" s="324" t="s">
        <v>795</v>
      </c>
      <c r="F14" s="324" t="s">
        <v>799</v>
      </c>
      <c r="G14" s="324" t="s">
        <v>799</v>
      </c>
      <c r="H14" s="331" t="s">
        <v>806</v>
      </c>
      <c r="I14" s="324" t="s">
        <v>6</v>
      </c>
      <c r="J14" s="326">
        <f>J8*1</f>
        <v>0</v>
      </c>
      <c r="K14" s="326">
        <f>K8*1</f>
        <v>0</v>
      </c>
      <c r="L14" s="326">
        <f>L7</f>
        <v>0</v>
      </c>
      <c r="M14" s="326">
        <f>M7</f>
        <v>0</v>
      </c>
      <c r="N14" s="326">
        <f aca="true" t="shared" si="7" ref="N14:S14">N8*1</f>
        <v>0</v>
      </c>
      <c r="O14" s="326">
        <f t="shared" si="7"/>
        <v>1</v>
      </c>
      <c r="P14" s="326">
        <f t="shared" si="7"/>
        <v>0</v>
      </c>
      <c r="Q14" s="326">
        <f t="shared" si="7"/>
        <v>1</v>
      </c>
      <c r="R14" s="326">
        <f t="shared" si="7"/>
        <v>0</v>
      </c>
      <c r="S14" s="326">
        <f t="shared" si="7"/>
        <v>0</v>
      </c>
      <c r="T14" s="326"/>
      <c r="U14" s="332">
        <f t="shared" si="0"/>
        <v>2</v>
      </c>
      <c r="V14" s="336"/>
      <c r="W14" s="327">
        <f t="shared" si="1"/>
        <v>0</v>
      </c>
    </row>
    <row r="15" spans="1:23" s="7" customFormat="1" ht="16.5">
      <c r="A15" s="328">
        <v>9</v>
      </c>
      <c r="B15" s="329" t="s">
        <v>807</v>
      </c>
      <c r="C15" s="324" t="s">
        <v>793</v>
      </c>
      <c r="D15" s="324" t="s">
        <v>795</v>
      </c>
      <c r="E15" s="324" t="s">
        <v>795</v>
      </c>
      <c r="F15" s="324" t="s">
        <v>796</v>
      </c>
      <c r="G15" s="324" t="s">
        <v>803</v>
      </c>
      <c r="H15" s="324" t="s">
        <v>808</v>
      </c>
      <c r="I15" s="324" t="s">
        <v>6</v>
      </c>
      <c r="J15" s="326">
        <f>2*J8</f>
        <v>0</v>
      </c>
      <c r="K15" s="326">
        <f>2*K8</f>
        <v>0</v>
      </c>
      <c r="L15" s="326">
        <f>2*L7</f>
        <v>0</v>
      </c>
      <c r="M15" s="326">
        <f>2*M7</f>
        <v>0</v>
      </c>
      <c r="N15" s="326">
        <f aca="true" t="shared" si="8" ref="N15:S15">2*N8</f>
        <v>0</v>
      </c>
      <c r="O15" s="326">
        <f t="shared" si="8"/>
        <v>2</v>
      </c>
      <c r="P15" s="326">
        <f t="shared" si="8"/>
        <v>0</v>
      </c>
      <c r="Q15" s="326">
        <f t="shared" si="8"/>
        <v>2</v>
      </c>
      <c r="R15" s="326">
        <f t="shared" si="8"/>
        <v>0</v>
      </c>
      <c r="S15" s="326">
        <f t="shared" si="8"/>
        <v>0</v>
      </c>
      <c r="T15" s="326"/>
      <c r="U15" s="332">
        <f t="shared" si="0"/>
        <v>4</v>
      </c>
      <c r="V15" s="336"/>
      <c r="W15" s="327">
        <f t="shared" si="1"/>
        <v>0</v>
      </c>
    </row>
    <row r="16" spans="1:23" s="7" customFormat="1" ht="16.5">
      <c r="A16" s="328">
        <v>10</v>
      </c>
      <c r="B16" s="329" t="s">
        <v>809</v>
      </c>
      <c r="C16" s="324" t="s">
        <v>793</v>
      </c>
      <c r="D16" s="324" t="s">
        <v>795</v>
      </c>
      <c r="E16" s="324" t="s">
        <v>810</v>
      </c>
      <c r="F16" s="324" t="s">
        <v>796</v>
      </c>
      <c r="G16" s="324" t="s">
        <v>803</v>
      </c>
      <c r="H16" s="324" t="s">
        <v>808</v>
      </c>
      <c r="I16" s="324" t="s">
        <v>6</v>
      </c>
      <c r="J16" s="326">
        <f>1*J8</f>
        <v>0</v>
      </c>
      <c r="K16" s="326">
        <f>1*K8</f>
        <v>0</v>
      </c>
      <c r="L16" s="326">
        <f>L7</f>
        <v>0</v>
      </c>
      <c r="M16" s="326">
        <f>M7</f>
        <v>0</v>
      </c>
      <c r="N16" s="326">
        <f>1*N8</f>
        <v>0</v>
      </c>
      <c r="O16" s="326"/>
      <c r="P16" s="326"/>
      <c r="Q16" s="326"/>
      <c r="R16" s="326"/>
      <c r="S16" s="326"/>
      <c r="T16" s="326"/>
      <c r="U16" s="332">
        <f t="shared" si="0"/>
        <v>0</v>
      </c>
      <c r="V16" s="336"/>
      <c r="W16" s="327">
        <f t="shared" si="1"/>
        <v>0</v>
      </c>
    </row>
    <row r="17" spans="1:23" s="7" customFormat="1" ht="16.5">
      <c r="A17" s="328">
        <v>11</v>
      </c>
      <c r="B17" s="329" t="s">
        <v>809</v>
      </c>
      <c r="C17" s="324" t="s">
        <v>793</v>
      </c>
      <c r="D17" s="324" t="s">
        <v>795</v>
      </c>
      <c r="E17" s="324" t="s">
        <v>795</v>
      </c>
      <c r="F17" s="324" t="s">
        <v>796</v>
      </c>
      <c r="G17" s="324" t="s">
        <v>803</v>
      </c>
      <c r="H17" s="324" t="s">
        <v>808</v>
      </c>
      <c r="I17" s="324" t="s">
        <v>6</v>
      </c>
      <c r="J17" s="326"/>
      <c r="K17" s="326"/>
      <c r="L17" s="326"/>
      <c r="M17" s="326"/>
      <c r="N17" s="326"/>
      <c r="O17" s="326">
        <f>O8</f>
        <v>1</v>
      </c>
      <c r="P17" s="326">
        <f>P8</f>
        <v>0</v>
      </c>
      <c r="Q17" s="326">
        <f>Q8</f>
        <v>1</v>
      </c>
      <c r="R17" s="326">
        <f>R8</f>
        <v>0</v>
      </c>
      <c r="S17" s="326">
        <f>S8</f>
        <v>0</v>
      </c>
      <c r="T17" s="326"/>
      <c r="U17" s="332">
        <f t="shared" si="0"/>
        <v>2</v>
      </c>
      <c r="V17" s="336"/>
      <c r="W17" s="327">
        <f t="shared" si="1"/>
        <v>0</v>
      </c>
    </row>
    <row r="18" spans="1:23" s="7" customFormat="1" ht="16.5">
      <c r="A18" s="328">
        <v>12</v>
      </c>
      <c r="B18" s="329" t="s">
        <v>811</v>
      </c>
      <c r="C18" s="324" t="s">
        <v>793</v>
      </c>
      <c r="D18" s="324" t="s">
        <v>795</v>
      </c>
      <c r="E18" s="324" t="s">
        <v>795</v>
      </c>
      <c r="F18" s="324" t="s">
        <v>796</v>
      </c>
      <c r="G18" s="324" t="s">
        <v>803</v>
      </c>
      <c r="H18" s="324" t="s">
        <v>808</v>
      </c>
      <c r="I18" s="324" t="s">
        <v>6</v>
      </c>
      <c r="J18" s="326">
        <f>2*J8</f>
        <v>0</v>
      </c>
      <c r="K18" s="326">
        <f>2*K8</f>
        <v>0</v>
      </c>
      <c r="L18" s="326">
        <f>L7*2</f>
        <v>0</v>
      </c>
      <c r="M18" s="326">
        <f>M7*2</f>
        <v>0</v>
      </c>
      <c r="N18" s="326">
        <f aca="true" t="shared" si="9" ref="N18:S18">2*N8</f>
        <v>0</v>
      </c>
      <c r="O18" s="326">
        <f t="shared" si="9"/>
        <v>2</v>
      </c>
      <c r="P18" s="326">
        <f t="shared" si="9"/>
        <v>0</v>
      </c>
      <c r="Q18" s="326">
        <f t="shared" si="9"/>
        <v>2</v>
      </c>
      <c r="R18" s="326">
        <f t="shared" si="9"/>
        <v>0</v>
      </c>
      <c r="S18" s="326">
        <f t="shared" si="9"/>
        <v>0</v>
      </c>
      <c r="T18" s="326"/>
      <c r="U18" s="332">
        <f t="shared" si="0"/>
        <v>4</v>
      </c>
      <c r="V18" s="336"/>
      <c r="W18" s="327">
        <f t="shared" si="1"/>
        <v>0</v>
      </c>
    </row>
    <row r="19" spans="1:23" s="7" customFormat="1" ht="16.5">
      <c r="A19" s="328">
        <v>13</v>
      </c>
      <c r="B19" s="329" t="s">
        <v>812</v>
      </c>
      <c r="C19" s="324" t="s">
        <v>793</v>
      </c>
      <c r="D19" s="324" t="s">
        <v>810</v>
      </c>
      <c r="E19" s="324"/>
      <c r="F19" s="324" t="s">
        <v>803</v>
      </c>
      <c r="G19" s="324"/>
      <c r="H19" s="324" t="s">
        <v>808</v>
      </c>
      <c r="I19" s="324" t="s">
        <v>6</v>
      </c>
      <c r="J19" s="326">
        <f>J8</f>
        <v>0</v>
      </c>
      <c r="K19" s="326">
        <v>2</v>
      </c>
      <c r="L19" s="326">
        <v>2</v>
      </c>
      <c r="M19" s="326">
        <v>2</v>
      </c>
      <c r="N19" s="326">
        <v>2</v>
      </c>
      <c r="O19" s="326"/>
      <c r="P19" s="326">
        <v>2</v>
      </c>
      <c r="Q19" s="326"/>
      <c r="R19" s="326">
        <v>2</v>
      </c>
      <c r="S19" s="326"/>
      <c r="T19" s="326"/>
      <c r="U19" s="332">
        <f t="shared" si="0"/>
        <v>12</v>
      </c>
      <c r="V19" s="336"/>
      <c r="W19" s="327">
        <f t="shared" si="1"/>
        <v>0</v>
      </c>
    </row>
    <row r="20" spans="1:23" s="7" customFormat="1" ht="16.5">
      <c r="A20" s="328">
        <v>14</v>
      </c>
      <c r="B20" s="329" t="s">
        <v>812</v>
      </c>
      <c r="C20" s="324" t="s">
        <v>793</v>
      </c>
      <c r="D20" s="324" t="s">
        <v>795</v>
      </c>
      <c r="E20" s="324"/>
      <c r="F20" s="324" t="s">
        <v>803</v>
      </c>
      <c r="G20" s="324"/>
      <c r="H20" s="324" t="s">
        <v>808</v>
      </c>
      <c r="I20" s="324" t="s">
        <v>6</v>
      </c>
      <c r="J20" s="326"/>
      <c r="K20" s="326"/>
      <c r="L20" s="326"/>
      <c r="M20" s="326"/>
      <c r="N20" s="326"/>
      <c r="O20" s="326">
        <f>O8</f>
        <v>1</v>
      </c>
      <c r="P20" s="326">
        <f>P8</f>
        <v>0</v>
      </c>
      <c r="Q20" s="326">
        <f>Q8</f>
        <v>1</v>
      </c>
      <c r="R20" s="326">
        <f>R8</f>
        <v>0</v>
      </c>
      <c r="S20" s="326">
        <f>S8</f>
        <v>0</v>
      </c>
      <c r="T20" s="326"/>
      <c r="U20" s="332">
        <f t="shared" si="0"/>
        <v>2</v>
      </c>
      <c r="V20" s="336"/>
      <c r="W20" s="327">
        <f t="shared" si="1"/>
        <v>0</v>
      </c>
    </row>
    <row r="21" spans="1:23" s="7" customFormat="1" ht="16.5">
      <c r="A21" s="328">
        <v>15</v>
      </c>
      <c r="B21" s="329" t="s">
        <v>813</v>
      </c>
      <c r="C21" s="324" t="s">
        <v>793</v>
      </c>
      <c r="D21" s="324" t="s">
        <v>795</v>
      </c>
      <c r="E21" s="324"/>
      <c r="F21" s="324" t="s">
        <v>803</v>
      </c>
      <c r="G21" s="324"/>
      <c r="H21" s="324" t="s">
        <v>808</v>
      </c>
      <c r="I21" s="324" t="s">
        <v>6</v>
      </c>
      <c r="J21" s="326">
        <f>J8</f>
        <v>0</v>
      </c>
      <c r="K21" s="326">
        <f>K8</f>
        <v>0</v>
      </c>
      <c r="L21" s="326">
        <f>L7</f>
        <v>0</v>
      </c>
      <c r="M21" s="326">
        <f>M7</f>
        <v>0</v>
      </c>
      <c r="N21" s="326">
        <f aca="true" t="shared" si="10" ref="N21:S21">N8</f>
        <v>0</v>
      </c>
      <c r="O21" s="326">
        <f t="shared" si="10"/>
        <v>1</v>
      </c>
      <c r="P21" s="326">
        <f t="shared" si="10"/>
        <v>0</v>
      </c>
      <c r="Q21" s="326">
        <f t="shared" si="10"/>
        <v>1</v>
      </c>
      <c r="R21" s="326">
        <f t="shared" si="10"/>
        <v>0</v>
      </c>
      <c r="S21" s="326">
        <f t="shared" si="10"/>
        <v>0</v>
      </c>
      <c r="T21" s="326"/>
      <c r="U21" s="332">
        <f t="shared" si="0"/>
        <v>2</v>
      </c>
      <c r="V21" s="336"/>
      <c r="W21" s="327">
        <f t="shared" si="1"/>
        <v>0</v>
      </c>
    </row>
    <row r="22" spans="1:23" s="7" customFormat="1" ht="16.5">
      <c r="A22" s="328">
        <v>16</v>
      </c>
      <c r="B22" s="329" t="s">
        <v>814</v>
      </c>
      <c r="C22" s="324" t="s">
        <v>793</v>
      </c>
      <c r="D22" s="324" t="s">
        <v>795</v>
      </c>
      <c r="E22" s="324"/>
      <c r="F22" s="324" t="s">
        <v>803</v>
      </c>
      <c r="G22" s="324"/>
      <c r="H22" s="324" t="s">
        <v>808</v>
      </c>
      <c r="I22" s="324" t="s">
        <v>6</v>
      </c>
      <c r="J22" s="326"/>
      <c r="K22" s="326">
        <v>0</v>
      </c>
      <c r="L22" s="326">
        <v>0</v>
      </c>
      <c r="M22" s="326">
        <v>0</v>
      </c>
      <c r="N22" s="326">
        <v>0</v>
      </c>
      <c r="O22" s="326">
        <v>2</v>
      </c>
      <c r="P22" s="326">
        <v>0</v>
      </c>
      <c r="Q22" s="326">
        <f>Q8*4</f>
        <v>4</v>
      </c>
      <c r="R22" s="326">
        <f>R8*4</f>
        <v>0</v>
      </c>
      <c r="S22" s="326">
        <f>S8*4</f>
        <v>0</v>
      </c>
      <c r="T22" s="326"/>
      <c r="U22" s="332">
        <f t="shared" si="0"/>
        <v>6</v>
      </c>
      <c r="V22" s="336"/>
      <c r="W22" s="327">
        <f t="shared" si="1"/>
        <v>0</v>
      </c>
    </row>
    <row r="23" spans="1:23" s="7" customFormat="1" ht="16.5">
      <c r="A23" s="328">
        <v>17</v>
      </c>
      <c r="B23" s="329" t="s">
        <v>815</v>
      </c>
      <c r="C23" s="324" t="s">
        <v>793</v>
      </c>
      <c r="D23" s="324" t="s">
        <v>795</v>
      </c>
      <c r="E23" s="324"/>
      <c r="F23" s="324" t="s">
        <v>803</v>
      </c>
      <c r="G23" s="324" t="s">
        <v>803</v>
      </c>
      <c r="H23" s="324" t="s">
        <v>808</v>
      </c>
      <c r="I23" s="324" t="s">
        <v>6</v>
      </c>
      <c r="J23" s="326">
        <f>J8*1</f>
        <v>0</v>
      </c>
      <c r="K23" s="326">
        <f>K8*1</f>
        <v>0</v>
      </c>
      <c r="L23" s="326">
        <v>0</v>
      </c>
      <c r="M23" s="326">
        <v>0</v>
      </c>
      <c r="N23" s="326">
        <f>N8*1</f>
        <v>0</v>
      </c>
      <c r="O23" s="326">
        <f>O8*1</f>
        <v>1</v>
      </c>
      <c r="P23" s="326">
        <v>0</v>
      </c>
      <c r="Q23" s="326">
        <f>Q8*2</f>
        <v>2</v>
      </c>
      <c r="R23" s="326">
        <f>R8*2</f>
        <v>0</v>
      </c>
      <c r="S23" s="326">
        <f>S8*2</f>
        <v>0</v>
      </c>
      <c r="T23" s="326"/>
      <c r="U23" s="332">
        <f t="shared" si="0"/>
        <v>3</v>
      </c>
      <c r="V23" s="336"/>
      <c r="W23" s="327">
        <f t="shared" si="1"/>
        <v>0</v>
      </c>
    </row>
    <row r="24" spans="1:23" s="7" customFormat="1" ht="16.5">
      <c r="A24" s="328">
        <v>18</v>
      </c>
      <c r="B24" s="329" t="s">
        <v>816</v>
      </c>
      <c r="C24" s="324" t="s">
        <v>793</v>
      </c>
      <c r="D24" s="324" t="s">
        <v>795</v>
      </c>
      <c r="E24" s="324"/>
      <c r="F24" s="324" t="s">
        <v>803</v>
      </c>
      <c r="G24" s="324" t="s">
        <v>803</v>
      </c>
      <c r="H24" s="324" t="s">
        <v>817</v>
      </c>
      <c r="I24" s="324" t="s">
        <v>6</v>
      </c>
      <c r="J24" s="326"/>
      <c r="K24" s="326"/>
      <c r="L24" s="326">
        <v>0</v>
      </c>
      <c r="M24" s="326">
        <v>0</v>
      </c>
      <c r="N24" s="326">
        <f>N8*4</f>
        <v>0</v>
      </c>
      <c r="O24" s="326">
        <f>O8*2+3</f>
        <v>5</v>
      </c>
      <c r="P24" s="326">
        <v>0</v>
      </c>
      <c r="Q24" s="326">
        <f>Q8*6</f>
        <v>6</v>
      </c>
      <c r="R24" s="326">
        <f>R8*6</f>
        <v>0</v>
      </c>
      <c r="S24" s="326">
        <f>S8*6</f>
        <v>0</v>
      </c>
      <c r="T24" s="326"/>
      <c r="U24" s="332">
        <f t="shared" si="0"/>
        <v>11</v>
      </c>
      <c r="V24" s="336"/>
      <c r="W24" s="327">
        <f t="shared" si="1"/>
        <v>0</v>
      </c>
    </row>
    <row r="25" spans="1:23" s="7" customFormat="1" ht="16.5">
      <c r="A25" s="328">
        <v>19</v>
      </c>
      <c r="B25" s="329" t="s">
        <v>818</v>
      </c>
      <c r="C25" s="324" t="s">
        <v>793</v>
      </c>
      <c r="D25" s="324" t="s">
        <v>810</v>
      </c>
      <c r="E25" s="324" t="s">
        <v>795</v>
      </c>
      <c r="F25" s="324" t="s">
        <v>803</v>
      </c>
      <c r="G25" s="324" t="s">
        <v>803</v>
      </c>
      <c r="H25" s="324" t="s">
        <v>808</v>
      </c>
      <c r="I25" s="324" t="s">
        <v>6</v>
      </c>
      <c r="J25" s="326">
        <f>J8*2</f>
        <v>0</v>
      </c>
      <c r="K25" s="326">
        <f>K8*2</f>
        <v>0</v>
      </c>
      <c r="L25" s="326">
        <f>L7*2</f>
        <v>0</v>
      </c>
      <c r="M25" s="326">
        <f>M7*2</f>
        <v>0</v>
      </c>
      <c r="N25" s="326">
        <f>N8*2</f>
        <v>0</v>
      </c>
      <c r="O25" s="326"/>
      <c r="P25" s="326"/>
      <c r="Q25" s="326"/>
      <c r="R25" s="326"/>
      <c r="S25" s="326"/>
      <c r="T25" s="326"/>
      <c r="U25" s="332">
        <f t="shared" si="0"/>
        <v>0</v>
      </c>
      <c r="V25" s="336"/>
      <c r="W25" s="327">
        <f t="shared" si="1"/>
        <v>0</v>
      </c>
    </row>
    <row r="26" spans="1:23" s="7" customFormat="1" ht="14.25" customHeight="1">
      <c r="A26" s="328">
        <v>20</v>
      </c>
      <c r="B26" s="329" t="s">
        <v>819</v>
      </c>
      <c r="C26" s="324" t="s">
        <v>793</v>
      </c>
      <c r="D26" s="324" t="s">
        <v>810</v>
      </c>
      <c r="E26" s="324" t="s">
        <v>810</v>
      </c>
      <c r="F26" s="324" t="s">
        <v>803</v>
      </c>
      <c r="G26" s="324" t="s">
        <v>803</v>
      </c>
      <c r="H26" s="324" t="s">
        <v>808</v>
      </c>
      <c r="I26" s="324" t="s">
        <v>6</v>
      </c>
      <c r="J26" s="326">
        <f>J8*2</f>
        <v>0</v>
      </c>
      <c r="K26" s="326">
        <v>2</v>
      </c>
      <c r="L26" s="326">
        <v>2</v>
      </c>
      <c r="M26" s="326">
        <v>2</v>
      </c>
      <c r="N26" s="326">
        <v>2</v>
      </c>
      <c r="O26" s="326"/>
      <c r="P26" s="326">
        <v>2</v>
      </c>
      <c r="Q26" s="326"/>
      <c r="R26" s="326">
        <v>2</v>
      </c>
      <c r="S26" s="326"/>
      <c r="T26" s="326"/>
      <c r="U26" s="332">
        <f t="shared" si="0"/>
        <v>12</v>
      </c>
      <c r="V26" s="336"/>
      <c r="W26" s="327">
        <f t="shared" si="1"/>
        <v>0</v>
      </c>
    </row>
    <row r="27" spans="1:23" s="7" customFormat="1" ht="16.5">
      <c r="A27" s="328">
        <v>21</v>
      </c>
      <c r="B27" s="329" t="s">
        <v>820</v>
      </c>
      <c r="C27" s="324" t="s">
        <v>793</v>
      </c>
      <c r="D27" s="324" t="s">
        <v>795</v>
      </c>
      <c r="E27" s="324" t="s">
        <v>795</v>
      </c>
      <c r="F27" s="324" t="s">
        <v>803</v>
      </c>
      <c r="G27" s="324" t="s">
        <v>803</v>
      </c>
      <c r="H27" s="324" t="s">
        <v>821</v>
      </c>
      <c r="I27" s="324" t="s">
        <v>6</v>
      </c>
      <c r="J27" s="326">
        <f>J9*2</f>
        <v>0</v>
      </c>
      <c r="K27" s="326">
        <v>0</v>
      </c>
      <c r="L27" s="326">
        <f>L8*2</f>
        <v>0</v>
      </c>
      <c r="M27" s="326">
        <f>M8*2</f>
        <v>0</v>
      </c>
      <c r="N27" s="326">
        <f>N9*2</f>
        <v>0</v>
      </c>
      <c r="O27" s="326"/>
      <c r="P27" s="326"/>
      <c r="Q27" s="326"/>
      <c r="R27" s="326">
        <v>1</v>
      </c>
      <c r="S27" s="326"/>
      <c r="T27" s="326"/>
      <c r="U27" s="332">
        <f t="shared" si="0"/>
        <v>1</v>
      </c>
      <c r="V27" s="336"/>
      <c r="W27" s="327">
        <f t="shared" si="1"/>
        <v>0</v>
      </c>
    </row>
    <row r="28" spans="1:23" s="7" customFormat="1" ht="16.5">
      <c r="A28" s="328">
        <v>22</v>
      </c>
      <c r="B28" s="329" t="s">
        <v>822</v>
      </c>
      <c r="C28" s="324" t="s">
        <v>823</v>
      </c>
      <c r="D28" s="324" t="s">
        <v>824</v>
      </c>
      <c r="E28" s="324" t="s">
        <v>824</v>
      </c>
      <c r="F28" s="324" t="s">
        <v>796</v>
      </c>
      <c r="G28" s="324" t="s">
        <v>796</v>
      </c>
      <c r="H28" s="324" t="s">
        <v>808</v>
      </c>
      <c r="I28" s="324" t="s">
        <v>6</v>
      </c>
      <c r="J28" s="326"/>
      <c r="K28" s="326"/>
      <c r="L28" s="326"/>
      <c r="M28" s="326"/>
      <c r="N28" s="326">
        <v>2</v>
      </c>
      <c r="O28" s="326"/>
      <c r="P28" s="326"/>
      <c r="Q28" s="326">
        <f>Q8*2</f>
        <v>2</v>
      </c>
      <c r="R28" s="326">
        <f>R8*2</f>
        <v>0</v>
      </c>
      <c r="S28" s="326">
        <f>S8*2</f>
        <v>0</v>
      </c>
      <c r="T28" s="326"/>
      <c r="U28" s="332">
        <f t="shared" si="0"/>
        <v>4</v>
      </c>
      <c r="V28" s="336"/>
      <c r="W28" s="327">
        <f t="shared" si="1"/>
        <v>0</v>
      </c>
    </row>
    <row r="29" spans="1:23" s="7" customFormat="1" ht="16.5">
      <c r="A29" s="328">
        <v>23</v>
      </c>
      <c r="B29" s="329" t="s">
        <v>825</v>
      </c>
      <c r="C29" s="324" t="s">
        <v>823</v>
      </c>
      <c r="D29" s="324" t="s">
        <v>810</v>
      </c>
      <c r="E29" s="324" t="s">
        <v>824</v>
      </c>
      <c r="F29" s="324" t="s">
        <v>826</v>
      </c>
      <c r="G29" s="324" t="s">
        <v>799</v>
      </c>
      <c r="H29" s="324" t="s">
        <v>808</v>
      </c>
      <c r="I29" s="324" t="s">
        <v>6</v>
      </c>
      <c r="J29" s="326"/>
      <c r="K29" s="326"/>
      <c r="L29" s="326"/>
      <c r="M29" s="326"/>
      <c r="N29" s="326">
        <v>1</v>
      </c>
      <c r="O29" s="326"/>
      <c r="P29" s="326"/>
      <c r="Q29" s="326"/>
      <c r="R29" s="326"/>
      <c r="S29" s="326"/>
      <c r="T29" s="326"/>
      <c r="U29" s="332">
        <f t="shared" si="0"/>
        <v>1</v>
      </c>
      <c r="V29" s="336"/>
      <c r="W29" s="327">
        <f t="shared" si="1"/>
        <v>0</v>
      </c>
    </row>
    <row r="30" spans="1:23" s="7" customFormat="1" ht="16.5">
      <c r="A30" s="328">
        <v>24</v>
      </c>
      <c r="B30" s="329" t="s">
        <v>825</v>
      </c>
      <c r="C30" s="324" t="s">
        <v>823</v>
      </c>
      <c r="D30" s="324" t="s">
        <v>824</v>
      </c>
      <c r="E30" s="324" t="s">
        <v>810</v>
      </c>
      <c r="F30" s="324" t="s">
        <v>799</v>
      </c>
      <c r="G30" s="324" t="s">
        <v>826</v>
      </c>
      <c r="H30" s="324" t="s">
        <v>808</v>
      </c>
      <c r="I30" s="324" t="s">
        <v>6</v>
      </c>
      <c r="J30" s="326"/>
      <c r="K30" s="326"/>
      <c r="L30" s="326"/>
      <c r="M30" s="326"/>
      <c r="N30" s="326">
        <v>1</v>
      </c>
      <c r="O30" s="326"/>
      <c r="P30" s="326"/>
      <c r="Q30" s="326"/>
      <c r="R30" s="326"/>
      <c r="S30" s="326"/>
      <c r="T30" s="326"/>
      <c r="U30" s="332">
        <f t="shared" si="0"/>
        <v>1</v>
      </c>
      <c r="V30" s="336"/>
      <c r="W30" s="327">
        <f t="shared" si="1"/>
        <v>0</v>
      </c>
    </row>
    <row r="31" spans="1:23" s="7" customFormat="1" ht="16.5">
      <c r="A31" s="328">
        <v>25</v>
      </c>
      <c r="B31" s="329" t="s">
        <v>825</v>
      </c>
      <c r="C31" s="324" t="s">
        <v>823</v>
      </c>
      <c r="D31" s="324" t="s">
        <v>795</v>
      </c>
      <c r="E31" s="324" t="s">
        <v>824</v>
      </c>
      <c r="F31" s="324" t="s">
        <v>826</v>
      </c>
      <c r="G31" s="324" t="s">
        <v>799</v>
      </c>
      <c r="H31" s="324" t="s">
        <v>808</v>
      </c>
      <c r="I31" s="324" t="s">
        <v>6</v>
      </c>
      <c r="J31" s="326"/>
      <c r="K31" s="326"/>
      <c r="L31" s="326"/>
      <c r="M31" s="326"/>
      <c r="N31" s="326">
        <v>1</v>
      </c>
      <c r="O31" s="326"/>
      <c r="P31" s="326"/>
      <c r="Q31" s="326">
        <v>2</v>
      </c>
      <c r="R31" s="326"/>
      <c r="S31" s="326"/>
      <c r="T31" s="326"/>
      <c r="U31" s="332">
        <f t="shared" si="0"/>
        <v>3</v>
      </c>
      <c r="V31" s="336"/>
      <c r="W31" s="327">
        <f t="shared" si="1"/>
        <v>0</v>
      </c>
    </row>
    <row r="32" spans="1:23" s="7" customFormat="1" ht="16.5">
      <c r="A32" s="328">
        <v>26</v>
      </c>
      <c r="B32" s="329" t="s">
        <v>825</v>
      </c>
      <c r="C32" s="324" t="s">
        <v>823</v>
      </c>
      <c r="D32" s="324" t="s">
        <v>824</v>
      </c>
      <c r="E32" s="324" t="s">
        <v>795</v>
      </c>
      <c r="F32" s="324" t="s">
        <v>799</v>
      </c>
      <c r="G32" s="324" t="s">
        <v>826</v>
      </c>
      <c r="H32" s="324" t="s">
        <v>808</v>
      </c>
      <c r="I32" s="324" t="s">
        <v>6</v>
      </c>
      <c r="J32" s="326"/>
      <c r="K32" s="326"/>
      <c r="L32" s="326"/>
      <c r="M32" s="326"/>
      <c r="N32" s="326">
        <v>1</v>
      </c>
      <c r="O32" s="326"/>
      <c r="P32" s="326"/>
      <c r="Q32" s="326">
        <v>2</v>
      </c>
      <c r="R32" s="326"/>
      <c r="S32" s="326"/>
      <c r="T32" s="326"/>
      <c r="U32" s="332">
        <f t="shared" si="0"/>
        <v>3</v>
      </c>
      <c r="V32" s="336"/>
      <c r="W32" s="327">
        <f t="shared" si="1"/>
        <v>0</v>
      </c>
    </row>
    <row r="33" spans="1:23" s="7" customFormat="1" ht="16.5">
      <c r="A33" s="328">
        <v>27</v>
      </c>
      <c r="B33" s="329" t="s">
        <v>827</v>
      </c>
      <c r="C33" s="324" t="s">
        <v>793</v>
      </c>
      <c r="D33" s="324" t="s">
        <v>795</v>
      </c>
      <c r="E33" s="324"/>
      <c r="F33" s="324" t="s">
        <v>826</v>
      </c>
      <c r="G33" s="324" t="s">
        <v>828</v>
      </c>
      <c r="H33" s="324" t="s">
        <v>797</v>
      </c>
      <c r="I33" s="324" t="s">
        <v>829</v>
      </c>
      <c r="J33" s="326">
        <f>(J8*6)</f>
        <v>0</v>
      </c>
      <c r="K33" s="326">
        <f>(K8*6)</f>
        <v>0</v>
      </c>
      <c r="L33" s="326">
        <f>L7*12</f>
        <v>0</v>
      </c>
      <c r="M33" s="326">
        <f>M7*12</f>
        <v>0</v>
      </c>
      <c r="N33" s="326">
        <f>N8*6</f>
        <v>0</v>
      </c>
      <c r="O33" s="326">
        <f>(O8*6)</f>
        <v>6</v>
      </c>
      <c r="P33" s="326">
        <f>P8*6</f>
        <v>0</v>
      </c>
      <c r="Q33" s="326">
        <f>(Q8*6)</f>
        <v>6</v>
      </c>
      <c r="R33" s="326">
        <f>(R8*6)</f>
        <v>0</v>
      </c>
      <c r="S33" s="326">
        <f>(S8*6)</f>
        <v>0</v>
      </c>
      <c r="T33" s="326"/>
      <c r="U33" s="332">
        <f t="shared" si="0"/>
        <v>12</v>
      </c>
      <c r="V33" s="336"/>
      <c r="W33" s="327">
        <f t="shared" si="1"/>
        <v>0</v>
      </c>
    </row>
    <row r="34" spans="1:23" s="7" customFormat="1" ht="16.5">
      <c r="A34" s="440" t="s">
        <v>830</v>
      </c>
      <c r="B34" s="441"/>
      <c r="C34" s="441"/>
      <c r="D34" s="441"/>
      <c r="E34" s="441"/>
      <c r="F34" s="441"/>
      <c r="G34" s="441"/>
      <c r="H34" s="441"/>
      <c r="I34" s="441"/>
      <c r="J34" s="441"/>
      <c r="K34" s="441"/>
      <c r="L34" s="441"/>
      <c r="M34" s="441"/>
      <c r="N34" s="441"/>
      <c r="O34" s="441"/>
      <c r="P34" s="441"/>
      <c r="Q34" s="441"/>
      <c r="R34" s="441"/>
      <c r="S34" s="441"/>
      <c r="T34" s="441"/>
      <c r="U34" s="441"/>
      <c r="V34" s="441"/>
      <c r="W34" s="442"/>
    </row>
    <row r="35" spans="1:23" s="8" customFormat="1" ht="16.5">
      <c r="A35" s="328">
        <v>3</v>
      </c>
      <c r="B35" s="329" t="s">
        <v>831</v>
      </c>
      <c r="C35" s="324"/>
      <c r="D35" s="324" t="s">
        <v>810</v>
      </c>
      <c r="E35" s="378" t="s">
        <v>810</v>
      </c>
      <c r="F35" s="324"/>
      <c r="G35" s="324"/>
      <c r="H35" s="324"/>
      <c r="I35" s="324" t="s">
        <v>6</v>
      </c>
      <c r="J35" s="326"/>
      <c r="K35" s="326"/>
      <c r="L35" s="326"/>
      <c r="M35" s="326"/>
      <c r="N35" s="326"/>
      <c r="O35" s="326"/>
      <c r="P35" s="326"/>
      <c r="Q35" s="326"/>
      <c r="R35" s="326"/>
      <c r="S35" s="326">
        <v>7</v>
      </c>
      <c r="T35" s="326"/>
      <c r="U35" s="332">
        <f>SUM(J35:S35)</f>
        <v>7</v>
      </c>
      <c r="V35" s="336"/>
      <c r="W35" s="327">
        <f t="shared" si="1"/>
        <v>0</v>
      </c>
    </row>
    <row r="36" spans="1:23" s="7" customFormat="1" ht="16.5">
      <c r="A36" s="440" t="s">
        <v>832</v>
      </c>
      <c r="B36" s="441"/>
      <c r="C36" s="441"/>
      <c r="D36" s="441"/>
      <c r="E36" s="441"/>
      <c r="F36" s="441"/>
      <c r="G36" s="441"/>
      <c r="H36" s="441"/>
      <c r="I36" s="441"/>
      <c r="J36" s="441"/>
      <c r="K36" s="441"/>
      <c r="L36" s="441"/>
      <c r="M36" s="441"/>
      <c r="N36" s="441"/>
      <c r="O36" s="441"/>
      <c r="P36" s="441"/>
      <c r="Q36" s="441"/>
      <c r="R36" s="441"/>
      <c r="S36" s="441"/>
      <c r="T36" s="441"/>
      <c r="U36" s="441"/>
      <c r="V36" s="441"/>
      <c r="W36" s="442"/>
    </row>
    <row r="37" spans="1:23" s="7" customFormat="1" ht="14.25" customHeight="1">
      <c r="A37" s="328">
        <v>1</v>
      </c>
      <c r="B37" s="329" t="s">
        <v>833</v>
      </c>
      <c r="C37" s="324" t="s">
        <v>793</v>
      </c>
      <c r="D37" s="324"/>
      <c r="E37" s="324"/>
      <c r="F37" s="324"/>
      <c r="G37" s="324"/>
      <c r="H37" s="324"/>
      <c r="I37" s="324" t="s">
        <v>8</v>
      </c>
      <c r="J37" s="326">
        <v>2</v>
      </c>
      <c r="K37" s="326"/>
      <c r="L37" s="326"/>
      <c r="M37" s="326"/>
      <c r="N37" s="326"/>
      <c r="O37" s="326"/>
      <c r="P37" s="326"/>
      <c r="Q37" s="326"/>
      <c r="R37" s="326"/>
      <c r="S37" s="326">
        <v>7</v>
      </c>
      <c r="T37" s="326"/>
      <c r="U37" s="332">
        <f aca="true" t="shared" si="11" ref="U37:U67">SUM(J37:S37)</f>
        <v>9</v>
      </c>
      <c r="V37" s="336"/>
      <c r="W37" s="327">
        <f t="shared" si="1"/>
        <v>0</v>
      </c>
    </row>
    <row r="38" spans="1:23" s="7" customFormat="1" ht="14.25" customHeight="1">
      <c r="A38" s="328">
        <f aca="true" t="shared" si="12" ref="A38:A67">A37+1</f>
        <v>2</v>
      </c>
      <c r="B38" s="329" t="s">
        <v>812</v>
      </c>
      <c r="C38" s="324" t="s">
        <v>793</v>
      </c>
      <c r="D38" s="324" t="s">
        <v>810</v>
      </c>
      <c r="E38" s="324"/>
      <c r="F38" s="324" t="s">
        <v>826</v>
      </c>
      <c r="G38" s="324"/>
      <c r="H38" s="324" t="s">
        <v>808</v>
      </c>
      <c r="I38" s="324" t="s">
        <v>8</v>
      </c>
      <c r="J38" s="326">
        <v>12</v>
      </c>
      <c r="K38" s="326">
        <v>6</v>
      </c>
      <c r="L38" s="326">
        <v>2</v>
      </c>
      <c r="M38" s="326">
        <v>2</v>
      </c>
      <c r="N38" s="326">
        <v>2</v>
      </c>
      <c r="O38" s="326"/>
      <c r="P38" s="326"/>
      <c r="Q38" s="326"/>
      <c r="R38" s="326"/>
      <c r="S38" s="326">
        <f>7+15</f>
        <v>22</v>
      </c>
      <c r="T38" s="326"/>
      <c r="U38" s="332">
        <f t="shared" si="11"/>
        <v>46</v>
      </c>
      <c r="V38" s="336"/>
      <c r="W38" s="327">
        <f t="shared" si="1"/>
        <v>0</v>
      </c>
    </row>
    <row r="39" spans="1:23" s="7" customFormat="1" ht="16.5">
      <c r="A39" s="328">
        <f t="shared" si="12"/>
        <v>3</v>
      </c>
      <c r="B39" s="329" t="s">
        <v>812</v>
      </c>
      <c r="C39" s="324" t="s">
        <v>793</v>
      </c>
      <c r="D39" s="324" t="s">
        <v>795</v>
      </c>
      <c r="E39" s="324"/>
      <c r="F39" s="324" t="s">
        <v>826</v>
      </c>
      <c r="G39" s="324"/>
      <c r="H39" s="324" t="s">
        <v>808</v>
      </c>
      <c r="I39" s="324" t="s">
        <v>8</v>
      </c>
      <c r="J39" s="326">
        <v>20</v>
      </c>
      <c r="K39" s="326">
        <v>16</v>
      </c>
      <c r="L39" s="326">
        <v>2</v>
      </c>
      <c r="M39" s="326"/>
      <c r="N39" s="326"/>
      <c r="O39" s="326">
        <v>3</v>
      </c>
      <c r="P39" s="326">
        <v>3</v>
      </c>
      <c r="Q39" s="326"/>
      <c r="R39" s="326"/>
      <c r="S39" s="326"/>
      <c r="T39" s="326"/>
      <c r="U39" s="332">
        <f t="shared" si="11"/>
        <v>44</v>
      </c>
      <c r="V39" s="336"/>
      <c r="W39" s="327">
        <f t="shared" si="1"/>
        <v>0</v>
      </c>
    </row>
    <row r="40" spans="1:23" s="7" customFormat="1" ht="16.5">
      <c r="A40" s="328">
        <f t="shared" si="12"/>
        <v>4</v>
      </c>
      <c r="B40" s="329" t="s">
        <v>812</v>
      </c>
      <c r="C40" s="324" t="s">
        <v>793</v>
      </c>
      <c r="D40" s="324" t="s">
        <v>795</v>
      </c>
      <c r="E40" s="324"/>
      <c r="F40" s="324" t="s">
        <v>834</v>
      </c>
      <c r="G40" s="324"/>
      <c r="H40" s="324" t="s">
        <v>808</v>
      </c>
      <c r="I40" s="324" t="s">
        <v>8</v>
      </c>
      <c r="J40" s="326" t="s">
        <v>835</v>
      </c>
      <c r="K40" s="326"/>
      <c r="L40" s="326"/>
      <c r="M40" s="326"/>
      <c r="N40" s="326"/>
      <c r="O40" s="326"/>
      <c r="P40" s="326"/>
      <c r="Q40" s="326">
        <v>5</v>
      </c>
      <c r="R40" s="326">
        <v>2</v>
      </c>
      <c r="S40" s="326"/>
      <c r="T40" s="326"/>
      <c r="U40" s="332">
        <f t="shared" si="11"/>
        <v>7</v>
      </c>
      <c r="V40" s="336"/>
      <c r="W40" s="327">
        <f t="shared" si="1"/>
        <v>0</v>
      </c>
    </row>
    <row r="41" spans="1:23" s="7" customFormat="1" ht="16.5">
      <c r="A41" s="328">
        <f t="shared" si="12"/>
        <v>5</v>
      </c>
      <c r="B41" s="329" t="s">
        <v>836</v>
      </c>
      <c r="C41" s="324" t="s">
        <v>793</v>
      </c>
      <c r="D41" s="324" t="s">
        <v>810</v>
      </c>
      <c r="E41" s="324"/>
      <c r="F41" s="324" t="s">
        <v>826</v>
      </c>
      <c r="G41" s="324"/>
      <c r="H41" s="324" t="s">
        <v>808</v>
      </c>
      <c r="I41" s="324" t="s">
        <v>8</v>
      </c>
      <c r="J41" s="326"/>
      <c r="K41" s="326"/>
      <c r="L41" s="326"/>
      <c r="M41" s="326"/>
      <c r="N41" s="326"/>
      <c r="O41" s="326"/>
      <c r="P41" s="326"/>
      <c r="Q41" s="326"/>
      <c r="R41" s="326"/>
      <c r="S41" s="326"/>
      <c r="T41" s="326">
        <v>6</v>
      </c>
      <c r="U41" s="332">
        <f>SUM(K41:T41)</f>
        <v>6</v>
      </c>
      <c r="V41" s="336"/>
      <c r="W41" s="327">
        <f t="shared" si="1"/>
        <v>0</v>
      </c>
    </row>
    <row r="42" spans="1:23" s="7" customFormat="1" ht="16.5">
      <c r="A42" s="328">
        <f t="shared" si="12"/>
        <v>6</v>
      </c>
      <c r="B42" s="329" t="s">
        <v>836</v>
      </c>
      <c r="C42" s="324" t="s">
        <v>793</v>
      </c>
      <c r="D42" s="324" t="s">
        <v>795</v>
      </c>
      <c r="E42" s="324"/>
      <c r="F42" s="324" t="s">
        <v>826</v>
      </c>
      <c r="G42" s="324"/>
      <c r="H42" s="324" t="s">
        <v>808</v>
      </c>
      <c r="I42" s="324" t="s">
        <v>8</v>
      </c>
      <c r="J42" s="326"/>
      <c r="K42" s="326">
        <v>3</v>
      </c>
      <c r="L42" s="326">
        <v>6</v>
      </c>
      <c r="M42" s="326">
        <v>2</v>
      </c>
      <c r="N42" s="326">
        <v>2</v>
      </c>
      <c r="O42" s="326">
        <v>3</v>
      </c>
      <c r="P42" s="326">
        <v>3</v>
      </c>
      <c r="Q42" s="326">
        <v>5</v>
      </c>
      <c r="R42" s="326">
        <v>2</v>
      </c>
      <c r="S42" s="326"/>
      <c r="T42" s="326"/>
      <c r="U42" s="332">
        <f t="shared" si="11"/>
        <v>26</v>
      </c>
      <c r="V42" s="336"/>
      <c r="W42" s="327">
        <f t="shared" si="1"/>
        <v>0</v>
      </c>
    </row>
    <row r="43" spans="1:23" s="7" customFormat="1" ht="16.5">
      <c r="A43" s="328">
        <f t="shared" si="12"/>
        <v>7</v>
      </c>
      <c r="B43" s="333" t="s">
        <v>837</v>
      </c>
      <c r="C43" s="324" t="s">
        <v>793</v>
      </c>
      <c r="D43" s="324" t="s">
        <v>795</v>
      </c>
      <c r="E43" s="324"/>
      <c r="F43" s="324" t="s">
        <v>826</v>
      </c>
      <c r="G43" s="324"/>
      <c r="H43" s="324" t="s">
        <v>838</v>
      </c>
      <c r="I43" s="324" t="s">
        <v>8</v>
      </c>
      <c r="J43" s="326"/>
      <c r="K43" s="326"/>
      <c r="L43" s="326"/>
      <c r="M43" s="326"/>
      <c r="N43" s="326"/>
      <c r="O43" s="326"/>
      <c r="P43" s="326"/>
      <c r="Q43" s="326">
        <v>1</v>
      </c>
      <c r="R43" s="326">
        <v>1</v>
      </c>
      <c r="S43" s="326"/>
      <c r="T43" s="326"/>
      <c r="U43" s="332">
        <f t="shared" si="11"/>
        <v>2</v>
      </c>
      <c r="V43" s="336"/>
      <c r="W43" s="327">
        <f t="shared" si="1"/>
        <v>0</v>
      </c>
    </row>
    <row r="44" spans="1:23" s="7" customFormat="1" ht="16.5">
      <c r="A44" s="328">
        <f t="shared" si="12"/>
        <v>8</v>
      </c>
      <c r="B44" s="329" t="s">
        <v>813</v>
      </c>
      <c r="C44" s="324" t="s">
        <v>793</v>
      </c>
      <c r="D44" s="324" t="s">
        <v>795</v>
      </c>
      <c r="E44" s="324"/>
      <c r="F44" s="324" t="s">
        <v>826</v>
      </c>
      <c r="G44" s="324"/>
      <c r="H44" s="324" t="s">
        <v>808</v>
      </c>
      <c r="I44" s="324" t="s">
        <v>8</v>
      </c>
      <c r="J44" s="326">
        <v>1</v>
      </c>
      <c r="K44" s="326"/>
      <c r="L44" s="326"/>
      <c r="M44" s="326"/>
      <c r="N44" s="326"/>
      <c r="O44" s="326"/>
      <c r="P44" s="326"/>
      <c r="Q44" s="326"/>
      <c r="R44" s="326"/>
      <c r="S44" s="326"/>
      <c r="T44" s="326"/>
      <c r="U44" s="332">
        <f t="shared" si="11"/>
        <v>1</v>
      </c>
      <c r="V44" s="336"/>
      <c r="W44" s="327">
        <f t="shared" si="1"/>
        <v>0</v>
      </c>
    </row>
    <row r="45" spans="1:23" s="7" customFormat="1" ht="16.5">
      <c r="A45" s="328">
        <f t="shared" si="12"/>
        <v>9</v>
      </c>
      <c r="B45" s="329" t="s">
        <v>839</v>
      </c>
      <c r="C45" s="324" t="s">
        <v>793</v>
      </c>
      <c r="D45" s="324" t="s">
        <v>795</v>
      </c>
      <c r="E45" s="324"/>
      <c r="F45" s="324" t="s">
        <v>826</v>
      </c>
      <c r="G45" s="324"/>
      <c r="H45" s="324" t="s">
        <v>808</v>
      </c>
      <c r="I45" s="324" t="s">
        <v>8</v>
      </c>
      <c r="J45" s="326"/>
      <c r="K45" s="326"/>
      <c r="L45" s="326">
        <v>2</v>
      </c>
      <c r="M45" s="326">
        <v>1</v>
      </c>
      <c r="N45" s="326">
        <v>1</v>
      </c>
      <c r="O45" s="326">
        <v>1</v>
      </c>
      <c r="P45" s="326">
        <v>1</v>
      </c>
      <c r="Q45" s="326">
        <v>2</v>
      </c>
      <c r="R45" s="326">
        <v>1</v>
      </c>
      <c r="S45" s="326"/>
      <c r="T45" s="326"/>
      <c r="U45" s="332">
        <f t="shared" si="11"/>
        <v>9</v>
      </c>
      <c r="V45" s="336"/>
      <c r="W45" s="327">
        <f t="shared" si="1"/>
        <v>0</v>
      </c>
    </row>
    <row r="46" spans="1:23" s="7" customFormat="1" ht="28.5">
      <c r="A46" s="328">
        <f t="shared" si="12"/>
        <v>10</v>
      </c>
      <c r="B46" s="330" t="s">
        <v>840</v>
      </c>
      <c r="C46" s="331" t="s">
        <v>804</v>
      </c>
      <c r="D46" s="324" t="s">
        <v>795</v>
      </c>
      <c r="E46" s="324" t="s">
        <v>795</v>
      </c>
      <c r="F46" s="324" t="s">
        <v>841</v>
      </c>
      <c r="G46" s="324" t="s">
        <v>841</v>
      </c>
      <c r="H46" s="331" t="s">
        <v>842</v>
      </c>
      <c r="I46" s="324" t="s">
        <v>8</v>
      </c>
      <c r="J46" s="326">
        <v>5</v>
      </c>
      <c r="K46" s="326">
        <v>6</v>
      </c>
      <c r="L46" s="326">
        <v>2</v>
      </c>
      <c r="M46" s="326">
        <v>1</v>
      </c>
      <c r="N46" s="326">
        <v>1</v>
      </c>
      <c r="O46" s="326">
        <v>1</v>
      </c>
      <c r="P46" s="326">
        <v>1</v>
      </c>
      <c r="Q46" s="326">
        <v>2</v>
      </c>
      <c r="R46" s="326">
        <v>2</v>
      </c>
      <c r="S46" s="326">
        <v>0</v>
      </c>
      <c r="T46" s="326"/>
      <c r="U46" s="332">
        <f t="shared" si="11"/>
        <v>21</v>
      </c>
      <c r="V46" s="336"/>
      <c r="W46" s="327">
        <f t="shared" si="1"/>
        <v>0</v>
      </c>
    </row>
    <row r="47" spans="1:23" s="7" customFormat="1" ht="16.5">
      <c r="A47" s="328">
        <f t="shared" si="12"/>
        <v>11</v>
      </c>
      <c r="B47" s="329" t="s">
        <v>843</v>
      </c>
      <c r="C47" s="324" t="s">
        <v>793</v>
      </c>
      <c r="D47" s="324" t="s">
        <v>795</v>
      </c>
      <c r="E47" s="324" t="s">
        <v>795</v>
      </c>
      <c r="F47" s="324" t="s">
        <v>844</v>
      </c>
      <c r="G47" s="324" t="s">
        <v>826</v>
      </c>
      <c r="H47" s="324" t="s">
        <v>808</v>
      </c>
      <c r="I47" s="324" t="s">
        <v>8</v>
      </c>
      <c r="J47" s="326">
        <v>2</v>
      </c>
      <c r="K47" s="326">
        <v>2</v>
      </c>
      <c r="L47" s="326">
        <v>2</v>
      </c>
      <c r="M47" s="326">
        <v>2</v>
      </c>
      <c r="N47" s="326">
        <v>2</v>
      </c>
      <c r="O47" s="326">
        <v>2</v>
      </c>
      <c r="P47" s="326">
        <v>2</v>
      </c>
      <c r="Q47" s="326">
        <v>4</v>
      </c>
      <c r="R47" s="326">
        <v>4</v>
      </c>
      <c r="S47" s="326"/>
      <c r="T47" s="326"/>
      <c r="U47" s="332">
        <f t="shared" si="11"/>
        <v>22</v>
      </c>
      <c r="V47" s="336"/>
      <c r="W47" s="327">
        <f t="shared" si="1"/>
        <v>0</v>
      </c>
    </row>
    <row r="48" spans="1:23" s="7" customFormat="1" ht="16.5">
      <c r="A48" s="328">
        <f t="shared" si="12"/>
        <v>12</v>
      </c>
      <c r="B48" s="329" t="s">
        <v>843</v>
      </c>
      <c r="C48" s="324" t="s">
        <v>793</v>
      </c>
      <c r="D48" s="324" t="s">
        <v>795</v>
      </c>
      <c r="E48" s="324" t="s">
        <v>810</v>
      </c>
      <c r="F48" s="324" t="s">
        <v>844</v>
      </c>
      <c r="G48" s="324" t="s">
        <v>826</v>
      </c>
      <c r="H48" s="324" t="s">
        <v>808</v>
      </c>
      <c r="I48" s="324" t="s">
        <v>8</v>
      </c>
      <c r="J48" s="326">
        <v>8</v>
      </c>
      <c r="K48" s="326">
        <v>10</v>
      </c>
      <c r="L48" s="326">
        <v>2</v>
      </c>
      <c r="M48" s="326"/>
      <c r="N48" s="326"/>
      <c r="O48" s="326"/>
      <c r="P48" s="326"/>
      <c r="Q48" s="326"/>
      <c r="R48" s="326"/>
      <c r="S48" s="326"/>
      <c r="T48" s="326"/>
      <c r="U48" s="332">
        <f t="shared" si="11"/>
        <v>20</v>
      </c>
      <c r="V48" s="336"/>
      <c r="W48" s="327">
        <f t="shared" si="1"/>
        <v>0</v>
      </c>
    </row>
    <row r="49" spans="1:23" s="7" customFormat="1" ht="16.5">
      <c r="A49" s="328">
        <f t="shared" si="12"/>
        <v>13</v>
      </c>
      <c r="B49" s="329" t="s">
        <v>845</v>
      </c>
      <c r="C49" s="324" t="s">
        <v>846</v>
      </c>
      <c r="D49" s="324" t="s">
        <v>847</v>
      </c>
      <c r="E49" s="324" t="s">
        <v>847</v>
      </c>
      <c r="F49" s="324" t="s">
        <v>826</v>
      </c>
      <c r="G49" s="324" t="s">
        <v>826</v>
      </c>
      <c r="H49" s="324"/>
      <c r="I49" s="324" t="s">
        <v>8</v>
      </c>
      <c r="J49" s="326"/>
      <c r="K49" s="326"/>
      <c r="L49" s="326"/>
      <c r="M49" s="326"/>
      <c r="N49" s="326"/>
      <c r="O49" s="326"/>
      <c r="P49" s="326"/>
      <c r="Q49" s="326"/>
      <c r="R49" s="326"/>
      <c r="S49" s="326">
        <v>7</v>
      </c>
      <c r="T49" s="326"/>
      <c r="U49" s="332">
        <f t="shared" si="11"/>
        <v>7</v>
      </c>
      <c r="V49" s="336"/>
      <c r="W49" s="327">
        <f t="shared" si="1"/>
        <v>0</v>
      </c>
    </row>
    <row r="50" spans="1:23" s="7" customFormat="1" ht="16.5">
      <c r="A50" s="328">
        <f t="shared" si="12"/>
        <v>14</v>
      </c>
      <c r="B50" s="329" t="s">
        <v>848</v>
      </c>
      <c r="C50" s="324" t="s">
        <v>846</v>
      </c>
      <c r="D50" s="324" t="s">
        <v>847</v>
      </c>
      <c r="E50" s="324" t="s">
        <v>810</v>
      </c>
      <c r="F50" s="324" t="s">
        <v>849</v>
      </c>
      <c r="G50" s="324" t="s">
        <v>826</v>
      </c>
      <c r="H50" s="324"/>
      <c r="I50" s="324" t="s">
        <v>8</v>
      </c>
      <c r="J50" s="326"/>
      <c r="K50" s="326"/>
      <c r="L50" s="326"/>
      <c r="M50" s="326"/>
      <c r="N50" s="326"/>
      <c r="O50" s="326"/>
      <c r="P50" s="326"/>
      <c r="Q50" s="326"/>
      <c r="R50" s="326"/>
      <c r="S50" s="326">
        <v>7</v>
      </c>
      <c r="T50" s="326"/>
      <c r="U50" s="332">
        <f t="shared" si="11"/>
        <v>7</v>
      </c>
      <c r="V50" s="336"/>
      <c r="W50" s="327">
        <f t="shared" si="1"/>
        <v>0</v>
      </c>
    </row>
    <row r="51" spans="1:23" s="7" customFormat="1" ht="16.5">
      <c r="A51" s="328">
        <f t="shared" si="12"/>
        <v>15</v>
      </c>
      <c r="B51" s="329" t="s">
        <v>850</v>
      </c>
      <c r="C51" s="324" t="s">
        <v>793</v>
      </c>
      <c r="D51" s="324" t="s">
        <v>810</v>
      </c>
      <c r="E51" s="324" t="s">
        <v>810</v>
      </c>
      <c r="F51" s="324" t="s">
        <v>826</v>
      </c>
      <c r="G51" s="324" t="s">
        <v>826</v>
      </c>
      <c r="H51" s="324" t="s">
        <v>808</v>
      </c>
      <c r="I51" s="324" t="s">
        <v>8</v>
      </c>
      <c r="J51" s="326">
        <v>10</v>
      </c>
      <c r="K51" s="326">
        <v>5</v>
      </c>
      <c r="L51" s="326"/>
      <c r="M51" s="326"/>
      <c r="N51" s="326"/>
      <c r="O51" s="326"/>
      <c r="P51" s="326"/>
      <c r="Q51" s="326"/>
      <c r="R51" s="326"/>
      <c r="S51" s="326">
        <v>15</v>
      </c>
      <c r="T51" s="326"/>
      <c r="U51" s="332">
        <f t="shared" si="11"/>
        <v>30</v>
      </c>
      <c r="V51" s="336"/>
      <c r="W51" s="327">
        <f t="shared" si="1"/>
        <v>0</v>
      </c>
    </row>
    <row r="52" spans="1:23" s="7" customFormat="1" ht="15.75" customHeight="1">
      <c r="A52" s="328">
        <f t="shared" si="12"/>
        <v>16</v>
      </c>
      <c r="B52" s="329" t="s">
        <v>850</v>
      </c>
      <c r="C52" s="324" t="s">
        <v>793</v>
      </c>
      <c r="D52" s="324" t="s">
        <v>795</v>
      </c>
      <c r="E52" s="324" t="s">
        <v>795</v>
      </c>
      <c r="F52" s="324" t="s">
        <v>826</v>
      </c>
      <c r="G52" s="324" t="s">
        <v>826</v>
      </c>
      <c r="H52" s="324" t="s">
        <v>808</v>
      </c>
      <c r="I52" s="324" t="s">
        <v>8</v>
      </c>
      <c r="J52" s="326"/>
      <c r="K52" s="326">
        <v>1</v>
      </c>
      <c r="L52" s="326">
        <v>1</v>
      </c>
      <c r="M52" s="326"/>
      <c r="N52" s="326"/>
      <c r="O52" s="326">
        <v>2</v>
      </c>
      <c r="P52" s="326">
        <v>2</v>
      </c>
      <c r="Q52" s="326"/>
      <c r="R52" s="326"/>
      <c r="S52" s="326"/>
      <c r="T52" s="326"/>
      <c r="U52" s="332">
        <f t="shared" si="11"/>
        <v>6</v>
      </c>
      <c r="V52" s="336"/>
      <c r="W52" s="327">
        <f t="shared" si="1"/>
        <v>0</v>
      </c>
    </row>
    <row r="53" spans="1:23" s="7" customFormat="1" ht="15.75" customHeight="1">
      <c r="A53" s="328">
        <f t="shared" si="12"/>
        <v>17</v>
      </c>
      <c r="B53" s="329" t="s">
        <v>850</v>
      </c>
      <c r="C53" s="324" t="s">
        <v>793</v>
      </c>
      <c r="D53" s="324" t="s">
        <v>795</v>
      </c>
      <c r="E53" s="324" t="s">
        <v>795</v>
      </c>
      <c r="F53" s="324" t="s">
        <v>834</v>
      </c>
      <c r="G53" s="324" t="s">
        <v>834</v>
      </c>
      <c r="H53" s="324" t="s">
        <v>808</v>
      </c>
      <c r="I53" s="324" t="s">
        <v>8</v>
      </c>
      <c r="J53" s="326"/>
      <c r="K53" s="326"/>
      <c r="L53" s="326"/>
      <c r="M53" s="326"/>
      <c r="N53" s="326"/>
      <c r="O53" s="326"/>
      <c r="P53" s="326"/>
      <c r="Q53" s="326">
        <v>5</v>
      </c>
      <c r="R53" s="326">
        <v>6</v>
      </c>
      <c r="S53" s="326"/>
      <c r="T53" s="326"/>
      <c r="U53" s="332">
        <f t="shared" si="11"/>
        <v>11</v>
      </c>
      <c r="V53" s="336"/>
      <c r="W53" s="327">
        <f t="shared" si="1"/>
        <v>0</v>
      </c>
    </row>
    <row r="54" spans="1:23" s="7" customFormat="1" ht="16.5">
      <c r="A54" s="328">
        <f t="shared" si="12"/>
        <v>18</v>
      </c>
      <c r="B54" s="329" t="s">
        <v>818</v>
      </c>
      <c r="C54" s="324" t="s">
        <v>793</v>
      </c>
      <c r="D54" s="324" t="s">
        <v>810</v>
      </c>
      <c r="E54" s="324" t="s">
        <v>795</v>
      </c>
      <c r="F54" s="324" t="s">
        <v>826</v>
      </c>
      <c r="G54" s="324" t="s">
        <v>826</v>
      </c>
      <c r="H54" s="324" t="s">
        <v>808</v>
      </c>
      <c r="I54" s="324" t="s">
        <v>8</v>
      </c>
      <c r="J54" s="326">
        <v>11</v>
      </c>
      <c r="K54" s="326">
        <v>10</v>
      </c>
      <c r="L54" s="326">
        <v>3</v>
      </c>
      <c r="M54" s="326">
        <v>1</v>
      </c>
      <c r="N54" s="326">
        <v>1</v>
      </c>
      <c r="O54" s="326"/>
      <c r="P54" s="326"/>
      <c r="Q54" s="326"/>
      <c r="R54" s="326"/>
      <c r="S54" s="326"/>
      <c r="T54" s="326"/>
      <c r="U54" s="332">
        <f t="shared" si="11"/>
        <v>26</v>
      </c>
      <c r="V54" s="336"/>
      <c r="W54" s="327">
        <f t="shared" si="1"/>
        <v>0</v>
      </c>
    </row>
    <row r="55" spans="1:23" s="7" customFormat="1" ht="16.5">
      <c r="A55" s="328">
        <f t="shared" si="12"/>
        <v>19</v>
      </c>
      <c r="B55" s="329" t="s">
        <v>851</v>
      </c>
      <c r="C55" s="324" t="s">
        <v>793</v>
      </c>
      <c r="D55" s="324" t="s">
        <v>810</v>
      </c>
      <c r="E55" s="324" t="s">
        <v>795</v>
      </c>
      <c r="F55" s="324" t="s">
        <v>826</v>
      </c>
      <c r="G55" s="324" t="s">
        <v>826</v>
      </c>
      <c r="H55" s="324" t="s">
        <v>808</v>
      </c>
      <c r="I55" s="324" t="s">
        <v>8</v>
      </c>
      <c r="J55" s="326">
        <v>6</v>
      </c>
      <c r="K55" s="326">
        <v>6</v>
      </c>
      <c r="L55" s="326">
        <v>2</v>
      </c>
      <c r="M55" s="326">
        <v>1</v>
      </c>
      <c r="N55" s="326">
        <v>1</v>
      </c>
      <c r="O55" s="326"/>
      <c r="P55" s="326"/>
      <c r="Q55" s="326"/>
      <c r="R55" s="326"/>
      <c r="S55" s="326"/>
      <c r="T55" s="326"/>
      <c r="U55" s="332">
        <f t="shared" si="11"/>
        <v>16</v>
      </c>
      <c r="V55" s="336"/>
      <c r="W55" s="327">
        <f t="shared" si="1"/>
        <v>0</v>
      </c>
    </row>
    <row r="56" spans="1:23" s="7" customFormat="1" ht="16.5">
      <c r="A56" s="328">
        <f t="shared" si="12"/>
        <v>20</v>
      </c>
      <c r="B56" s="329" t="s">
        <v>819</v>
      </c>
      <c r="C56" s="324" t="s">
        <v>793</v>
      </c>
      <c r="D56" s="324" t="s">
        <v>810</v>
      </c>
      <c r="E56" s="324" t="s">
        <v>810</v>
      </c>
      <c r="F56" s="324" t="s">
        <v>826</v>
      </c>
      <c r="G56" s="324" t="s">
        <v>852</v>
      </c>
      <c r="H56" s="324" t="s">
        <v>808</v>
      </c>
      <c r="I56" s="324" t="s">
        <v>8</v>
      </c>
      <c r="J56" s="326">
        <v>3</v>
      </c>
      <c r="K56" s="326">
        <v>5</v>
      </c>
      <c r="L56" s="326">
        <v>2</v>
      </c>
      <c r="M56" s="326">
        <v>1</v>
      </c>
      <c r="N56" s="326">
        <v>1</v>
      </c>
      <c r="O56" s="326"/>
      <c r="P56" s="326"/>
      <c r="Q56" s="326"/>
      <c r="R56" s="326"/>
      <c r="S56" s="326"/>
      <c r="T56" s="326"/>
      <c r="U56" s="332">
        <f t="shared" si="11"/>
        <v>12</v>
      </c>
      <c r="V56" s="336"/>
      <c r="W56" s="327">
        <f t="shared" si="1"/>
        <v>0</v>
      </c>
    </row>
    <row r="57" spans="1:23" s="7" customFormat="1" ht="16.5">
      <c r="A57" s="328">
        <f t="shared" si="12"/>
        <v>21</v>
      </c>
      <c r="B57" s="329" t="s">
        <v>853</v>
      </c>
      <c r="C57" s="324" t="s">
        <v>793</v>
      </c>
      <c r="D57" s="324" t="s">
        <v>810</v>
      </c>
      <c r="E57" s="324" t="s">
        <v>824</v>
      </c>
      <c r="F57" s="324" t="s">
        <v>826</v>
      </c>
      <c r="G57" s="324" t="s">
        <v>844</v>
      </c>
      <c r="H57" s="324" t="s">
        <v>808</v>
      </c>
      <c r="I57" s="324" t="s">
        <v>8</v>
      </c>
      <c r="J57" s="326"/>
      <c r="K57" s="326"/>
      <c r="L57" s="326"/>
      <c r="M57" s="326"/>
      <c r="N57" s="326"/>
      <c r="O57" s="326"/>
      <c r="P57" s="326"/>
      <c r="Q57" s="326"/>
      <c r="R57" s="326"/>
      <c r="S57" s="326">
        <v>15</v>
      </c>
      <c r="T57" s="326"/>
      <c r="U57" s="332">
        <f t="shared" si="11"/>
        <v>15</v>
      </c>
      <c r="V57" s="336"/>
      <c r="W57" s="327">
        <f t="shared" si="1"/>
        <v>0</v>
      </c>
    </row>
    <row r="58" spans="1:23" s="7" customFormat="1" ht="16.5">
      <c r="A58" s="328">
        <f t="shared" si="12"/>
        <v>22</v>
      </c>
      <c r="B58" s="329" t="s">
        <v>853</v>
      </c>
      <c r="C58" s="324" t="s">
        <v>793</v>
      </c>
      <c r="D58" s="324" t="s">
        <v>795</v>
      </c>
      <c r="E58" s="324" t="s">
        <v>824</v>
      </c>
      <c r="F58" s="324" t="s">
        <v>826</v>
      </c>
      <c r="G58" s="324" t="s">
        <v>844</v>
      </c>
      <c r="H58" s="324" t="s">
        <v>808</v>
      </c>
      <c r="I58" s="324" t="s">
        <v>8</v>
      </c>
      <c r="J58" s="326">
        <v>15</v>
      </c>
      <c r="K58" s="326">
        <v>15</v>
      </c>
      <c r="L58" s="326"/>
      <c r="M58" s="326"/>
      <c r="N58" s="326"/>
      <c r="O58" s="326"/>
      <c r="P58" s="326"/>
      <c r="Q58" s="326"/>
      <c r="R58" s="326"/>
      <c r="S58" s="326"/>
      <c r="T58" s="326"/>
      <c r="U58" s="332">
        <f t="shared" si="11"/>
        <v>30</v>
      </c>
      <c r="V58" s="336"/>
      <c r="W58" s="327">
        <f t="shared" si="1"/>
        <v>0</v>
      </c>
    </row>
    <row r="59" spans="1:23" s="7" customFormat="1" ht="16.5">
      <c r="A59" s="328">
        <f t="shared" si="12"/>
        <v>23</v>
      </c>
      <c r="B59" s="329" t="s">
        <v>854</v>
      </c>
      <c r="C59" s="324" t="s">
        <v>793</v>
      </c>
      <c r="D59" s="324" t="s">
        <v>810</v>
      </c>
      <c r="E59" s="324" t="s">
        <v>810</v>
      </c>
      <c r="F59" s="324" t="s">
        <v>826</v>
      </c>
      <c r="G59" s="324" t="s">
        <v>826</v>
      </c>
      <c r="H59" s="324" t="s">
        <v>808</v>
      </c>
      <c r="I59" s="324" t="s">
        <v>8</v>
      </c>
      <c r="J59" s="334">
        <f aca="true" t="shared" si="13" ref="J59:S60">J61/6</f>
        <v>28</v>
      </c>
      <c r="K59" s="334">
        <f t="shared" si="13"/>
        <v>20.833333333333332</v>
      </c>
      <c r="L59" s="334">
        <f t="shared" si="13"/>
        <v>3</v>
      </c>
      <c r="M59" s="334">
        <f t="shared" si="13"/>
        <v>4.5</v>
      </c>
      <c r="N59" s="334">
        <f t="shared" si="13"/>
        <v>4.5</v>
      </c>
      <c r="O59" s="334">
        <f t="shared" si="13"/>
        <v>0</v>
      </c>
      <c r="P59" s="334">
        <f t="shared" si="13"/>
        <v>0</v>
      </c>
      <c r="Q59" s="334">
        <f t="shared" si="13"/>
        <v>5</v>
      </c>
      <c r="R59" s="334">
        <f t="shared" si="13"/>
        <v>0</v>
      </c>
      <c r="S59" s="334">
        <f t="shared" si="13"/>
        <v>15</v>
      </c>
      <c r="T59" s="334"/>
      <c r="U59" s="332">
        <f>ROUND(SUM(J59:S59),0)</f>
        <v>81</v>
      </c>
      <c r="V59" s="336"/>
      <c r="W59" s="327">
        <f t="shared" si="1"/>
        <v>0</v>
      </c>
    </row>
    <row r="60" spans="1:23" s="7" customFormat="1" ht="16.5">
      <c r="A60" s="328">
        <f t="shared" si="12"/>
        <v>24</v>
      </c>
      <c r="B60" s="329" t="s">
        <v>854</v>
      </c>
      <c r="C60" s="324" t="s">
        <v>793</v>
      </c>
      <c r="D60" s="324" t="s">
        <v>795</v>
      </c>
      <c r="E60" s="324" t="s">
        <v>795</v>
      </c>
      <c r="F60" s="324" t="s">
        <v>826</v>
      </c>
      <c r="G60" s="324" t="s">
        <v>826</v>
      </c>
      <c r="H60" s="324" t="s">
        <v>808</v>
      </c>
      <c r="I60" s="324" t="s">
        <v>8</v>
      </c>
      <c r="J60" s="334">
        <f t="shared" si="13"/>
        <v>9.166666666666666</v>
      </c>
      <c r="K60" s="334">
        <f t="shared" si="13"/>
        <v>9.166666666666666</v>
      </c>
      <c r="L60" s="334">
        <f t="shared" si="13"/>
        <v>7.5</v>
      </c>
      <c r="M60" s="334">
        <f t="shared" si="13"/>
        <v>2.5</v>
      </c>
      <c r="N60" s="334">
        <f t="shared" si="13"/>
        <v>2.5</v>
      </c>
      <c r="O60" s="334">
        <f t="shared" si="13"/>
        <v>9.166666666666666</v>
      </c>
      <c r="P60" s="334">
        <f t="shared" si="13"/>
        <v>9.166666666666666</v>
      </c>
      <c r="Q60" s="334">
        <f t="shared" si="13"/>
        <v>11.666666666666666</v>
      </c>
      <c r="R60" s="334">
        <f t="shared" si="13"/>
        <v>6.666666666666667</v>
      </c>
      <c r="S60" s="334">
        <f t="shared" si="13"/>
        <v>0</v>
      </c>
      <c r="T60" s="334">
        <v>10</v>
      </c>
      <c r="U60" s="332">
        <f>ROUND(SUM(J60:T60),0)</f>
        <v>78</v>
      </c>
      <c r="V60" s="336"/>
      <c r="W60" s="327">
        <f t="shared" si="1"/>
        <v>0</v>
      </c>
    </row>
    <row r="61" spans="1:23" s="7" customFormat="1" ht="16.5">
      <c r="A61" s="328">
        <f t="shared" si="12"/>
        <v>25</v>
      </c>
      <c r="B61" s="329" t="s">
        <v>855</v>
      </c>
      <c r="C61" s="324" t="s">
        <v>793</v>
      </c>
      <c r="D61" s="324" t="s">
        <v>810</v>
      </c>
      <c r="E61" s="324"/>
      <c r="F61" s="324" t="s">
        <v>834</v>
      </c>
      <c r="G61" s="324"/>
      <c r="H61" s="324" t="s">
        <v>808</v>
      </c>
      <c r="I61" s="324" t="s">
        <v>829</v>
      </c>
      <c r="J61" s="326">
        <v>168</v>
      </c>
      <c r="K61" s="326">
        <v>125</v>
      </c>
      <c r="L61" s="326">
        <v>18</v>
      </c>
      <c r="M61" s="326">
        <v>27</v>
      </c>
      <c r="N61" s="326">
        <v>27</v>
      </c>
      <c r="O61" s="326"/>
      <c r="P61" s="326"/>
      <c r="Q61" s="326">
        <v>30</v>
      </c>
      <c r="R61" s="326"/>
      <c r="S61" s="326">
        <v>90</v>
      </c>
      <c r="T61" s="326">
        <v>25</v>
      </c>
      <c r="U61" s="332">
        <f>SUM(J61:T61)</f>
        <v>510</v>
      </c>
      <c r="V61" s="336"/>
      <c r="W61" s="327">
        <f t="shared" si="1"/>
        <v>0</v>
      </c>
    </row>
    <row r="62" spans="1:23" s="7" customFormat="1" ht="16.5">
      <c r="A62" s="328">
        <f t="shared" si="12"/>
        <v>26</v>
      </c>
      <c r="B62" s="329" t="s">
        <v>855</v>
      </c>
      <c r="C62" s="324" t="s">
        <v>793</v>
      </c>
      <c r="D62" s="324" t="s">
        <v>795</v>
      </c>
      <c r="E62" s="324"/>
      <c r="F62" s="324" t="s">
        <v>834</v>
      </c>
      <c r="G62" s="324"/>
      <c r="H62" s="324" t="s">
        <v>808</v>
      </c>
      <c r="I62" s="324" t="s">
        <v>829</v>
      </c>
      <c r="J62" s="326">
        <v>55</v>
      </c>
      <c r="K62" s="326">
        <v>55</v>
      </c>
      <c r="L62" s="326">
        <v>45</v>
      </c>
      <c r="M62" s="326">
        <v>15</v>
      </c>
      <c r="N62" s="326">
        <v>15</v>
      </c>
      <c r="O62" s="326">
        <v>55</v>
      </c>
      <c r="P62" s="326">
        <v>55</v>
      </c>
      <c r="Q62" s="326">
        <v>70</v>
      </c>
      <c r="R62" s="326">
        <v>40</v>
      </c>
      <c r="S62" s="326">
        <v>0</v>
      </c>
      <c r="T62" s="326"/>
      <c r="U62" s="332">
        <f t="shared" si="11"/>
        <v>405</v>
      </c>
      <c r="V62" s="336"/>
      <c r="W62" s="327">
        <f t="shared" si="1"/>
        <v>0</v>
      </c>
    </row>
    <row r="63" spans="1:23" s="7" customFormat="1" ht="16.5">
      <c r="A63" s="328">
        <f t="shared" si="12"/>
        <v>27</v>
      </c>
      <c r="B63" s="329" t="s">
        <v>856</v>
      </c>
      <c r="C63" s="324" t="s">
        <v>857</v>
      </c>
      <c r="D63" s="324" t="s">
        <v>810</v>
      </c>
      <c r="E63" s="324"/>
      <c r="F63" s="324" t="s">
        <v>826</v>
      </c>
      <c r="G63" s="324"/>
      <c r="H63" s="324"/>
      <c r="I63" s="324" t="s">
        <v>8</v>
      </c>
      <c r="J63" s="326">
        <f aca="true" t="shared" si="14" ref="J63:S64">J61</f>
        <v>168</v>
      </c>
      <c r="K63" s="326">
        <f t="shared" si="14"/>
        <v>125</v>
      </c>
      <c r="L63" s="326">
        <f t="shared" si="14"/>
        <v>18</v>
      </c>
      <c r="M63" s="326">
        <f t="shared" si="14"/>
        <v>27</v>
      </c>
      <c r="N63" s="326">
        <f t="shared" si="14"/>
        <v>27</v>
      </c>
      <c r="O63" s="326">
        <f t="shared" si="14"/>
        <v>0</v>
      </c>
      <c r="P63" s="326">
        <f t="shared" si="14"/>
        <v>0</v>
      </c>
      <c r="Q63" s="326">
        <f t="shared" si="14"/>
        <v>30</v>
      </c>
      <c r="R63" s="326">
        <f t="shared" si="14"/>
        <v>0</v>
      </c>
      <c r="S63" s="326">
        <f t="shared" si="14"/>
        <v>90</v>
      </c>
      <c r="T63" s="326"/>
      <c r="U63" s="332">
        <f t="shared" si="11"/>
        <v>485</v>
      </c>
      <c r="V63" s="336"/>
      <c r="W63" s="327">
        <f t="shared" si="1"/>
        <v>0</v>
      </c>
    </row>
    <row r="64" spans="1:23" s="7" customFormat="1" ht="16.5">
      <c r="A64" s="328">
        <f t="shared" si="12"/>
        <v>28</v>
      </c>
      <c r="B64" s="329" t="s">
        <v>856</v>
      </c>
      <c r="C64" s="324" t="s">
        <v>857</v>
      </c>
      <c r="D64" s="324" t="s">
        <v>795</v>
      </c>
      <c r="E64" s="324"/>
      <c r="F64" s="324" t="s">
        <v>826</v>
      </c>
      <c r="G64" s="324"/>
      <c r="H64" s="324"/>
      <c r="I64" s="324" t="s">
        <v>8</v>
      </c>
      <c r="J64" s="326">
        <f t="shared" si="14"/>
        <v>55</v>
      </c>
      <c r="K64" s="326">
        <f t="shared" si="14"/>
        <v>55</v>
      </c>
      <c r="L64" s="326">
        <f t="shared" si="14"/>
        <v>45</v>
      </c>
      <c r="M64" s="326">
        <f t="shared" si="14"/>
        <v>15</v>
      </c>
      <c r="N64" s="326">
        <f t="shared" si="14"/>
        <v>15</v>
      </c>
      <c r="O64" s="326">
        <f t="shared" si="14"/>
        <v>55</v>
      </c>
      <c r="P64" s="326">
        <f t="shared" si="14"/>
        <v>55</v>
      </c>
      <c r="Q64" s="326">
        <f t="shared" si="14"/>
        <v>70</v>
      </c>
      <c r="R64" s="326">
        <f t="shared" si="14"/>
        <v>40</v>
      </c>
      <c r="S64" s="326">
        <f t="shared" si="14"/>
        <v>0</v>
      </c>
      <c r="T64" s="326"/>
      <c r="U64" s="332">
        <f t="shared" si="11"/>
        <v>405</v>
      </c>
      <c r="V64" s="336"/>
      <c r="W64" s="327">
        <f t="shared" si="1"/>
        <v>0</v>
      </c>
    </row>
    <row r="65" spans="1:23" s="7" customFormat="1" ht="16.5">
      <c r="A65" s="328">
        <f t="shared" si="12"/>
        <v>29</v>
      </c>
      <c r="B65" s="329" t="s">
        <v>858</v>
      </c>
      <c r="C65" s="324" t="s">
        <v>859</v>
      </c>
      <c r="D65" s="324"/>
      <c r="E65" s="324"/>
      <c r="F65" s="324"/>
      <c r="G65" s="324"/>
      <c r="H65" s="324"/>
      <c r="I65" s="324" t="s">
        <v>8</v>
      </c>
      <c r="J65" s="326">
        <f aca="true" t="shared" si="15" ref="J65:S65">SUM(J63:J64)</f>
        <v>223</v>
      </c>
      <c r="K65" s="326">
        <f t="shared" si="15"/>
        <v>180</v>
      </c>
      <c r="L65" s="326">
        <f t="shared" si="15"/>
        <v>63</v>
      </c>
      <c r="M65" s="326">
        <f t="shared" si="15"/>
        <v>42</v>
      </c>
      <c r="N65" s="326">
        <f t="shared" si="15"/>
        <v>42</v>
      </c>
      <c r="O65" s="326">
        <f t="shared" si="15"/>
        <v>55</v>
      </c>
      <c r="P65" s="326">
        <f t="shared" si="15"/>
        <v>55</v>
      </c>
      <c r="Q65" s="326">
        <f t="shared" si="15"/>
        <v>100</v>
      </c>
      <c r="R65" s="326">
        <f t="shared" si="15"/>
        <v>40</v>
      </c>
      <c r="S65" s="326">
        <f t="shared" si="15"/>
        <v>90</v>
      </c>
      <c r="T65" s="326"/>
      <c r="U65" s="332">
        <f t="shared" si="11"/>
        <v>890</v>
      </c>
      <c r="V65" s="336"/>
      <c r="W65" s="327">
        <f t="shared" si="1"/>
        <v>0</v>
      </c>
    </row>
    <row r="66" spans="1:23" s="7" customFormat="1" ht="28.5">
      <c r="A66" s="328">
        <f t="shared" si="12"/>
        <v>30</v>
      </c>
      <c r="B66" s="330" t="s">
        <v>860</v>
      </c>
      <c r="C66" s="324" t="s">
        <v>787</v>
      </c>
      <c r="D66" s="324"/>
      <c r="E66" s="324"/>
      <c r="F66" s="324"/>
      <c r="G66" s="324"/>
      <c r="H66" s="324"/>
      <c r="I66" s="324" t="s">
        <v>8</v>
      </c>
      <c r="J66" s="326"/>
      <c r="K66" s="449">
        <f>U65*2</f>
        <v>1780</v>
      </c>
      <c r="L66" s="449"/>
      <c r="M66" s="449"/>
      <c r="N66" s="449"/>
      <c r="O66" s="449"/>
      <c r="P66" s="449"/>
      <c r="Q66" s="449"/>
      <c r="R66" s="449"/>
      <c r="S66" s="449"/>
      <c r="T66" s="334"/>
      <c r="U66" s="332">
        <f t="shared" si="11"/>
        <v>1780</v>
      </c>
      <c r="V66" s="336"/>
      <c r="W66" s="327">
        <f t="shared" si="1"/>
        <v>0</v>
      </c>
    </row>
    <row r="67" spans="1:23" s="7" customFormat="1" ht="16.5">
      <c r="A67" s="328">
        <f t="shared" si="12"/>
        <v>31</v>
      </c>
      <c r="B67" s="330" t="s">
        <v>861</v>
      </c>
      <c r="C67" s="324" t="s">
        <v>787</v>
      </c>
      <c r="D67" s="324"/>
      <c r="E67" s="324"/>
      <c r="F67" s="324"/>
      <c r="G67" s="324"/>
      <c r="H67" s="324" t="s">
        <v>862</v>
      </c>
      <c r="I67" s="324" t="s">
        <v>829</v>
      </c>
      <c r="J67" s="326"/>
      <c r="K67" s="449">
        <f>U65*0.5</f>
        <v>445</v>
      </c>
      <c r="L67" s="449"/>
      <c r="M67" s="449"/>
      <c r="N67" s="449"/>
      <c r="O67" s="449"/>
      <c r="P67" s="449"/>
      <c r="Q67" s="449"/>
      <c r="R67" s="449"/>
      <c r="S67" s="449"/>
      <c r="T67" s="334"/>
      <c r="U67" s="332">
        <f t="shared" si="11"/>
        <v>445</v>
      </c>
      <c r="V67" s="336"/>
      <c r="W67" s="327">
        <f t="shared" si="1"/>
        <v>0</v>
      </c>
    </row>
    <row r="68" spans="1:23" s="7" customFormat="1" ht="21.75" customHeight="1">
      <c r="A68" s="335"/>
      <c r="B68" s="446" t="s">
        <v>1011</v>
      </c>
      <c r="C68" s="447"/>
      <c r="D68" s="447"/>
      <c r="E68" s="447"/>
      <c r="F68" s="447"/>
      <c r="G68" s="447"/>
      <c r="H68" s="447"/>
      <c r="I68" s="448"/>
      <c r="J68" s="402"/>
      <c r="K68" s="402"/>
      <c r="L68" s="402"/>
      <c r="M68" s="402"/>
      <c r="N68" s="402"/>
      <c r="O68" s="402"/>
      <c r="P68" s="402"/>
      <c r="Q68" s="402"/>
      <c r="R68" s="402"/>
      <c r="S68" s="402"/>
      <c r="T68" s="402"/>
      <c r="U68" s="403"/>
      <c r="V68" s="403"/>
      <c r="W68" s="387"/>
    </row>
    <row r="69" spans="1:23" s="7" customFormat="1" ht="16.5">
      <c r="A69" s="20"/>
      <c r="B69" s="450" t="s">
        <v>1012</v>
      </c>
      <c r="C69" s="451"/>
      <c r="D69" s="451"/>
      <c r="E69" s="451"/>
      <c r="F69" s="451"/>
      <c r="G69" s="451"/>
      <c r="H69" s="451"/>
      <c r="I69" s="451"/>
      <c r="J69" s="451"/>
      <c r="K69" s="451"/>
      <c r="L69" s="451"/>
      <c r="M69" s="451"/>
      <c r="N69" s="451"/>
      <c r="O69" s="451"/>
      <c r="P69" s="451"/>
      <c r="Q69" s="451"/>
      <c r="R69" s="451"/>
      <c r="S69" s="451"/>
      <c r="T69" s="451"/>
      <c r="U69" s="451"/>
      <c r="V69" s="451"/>
      <c r="W69" s="452"/>
    </row>
    <row r="70" spans="1:20" s="7" customFormat="1" ht="16.5">
      <c r="A70" s="20"/>
      <c r="B70" s="20"/>
      <c r="J70" s="25"/>
      <c r="K70" s="25"/>
      <c r="L70" s="25"/>
      <c r="M70" s="25"/>
      <c r="N70" s="25"/>
      <c r="O70" s="25"/>
      <c r="P70" s="25"/>
      <c r="Q70" s="25"/>
      <c r="R70" s="25"/>
      <c r="S70" s="25"/>
      <c r="T70" s="25"/>
    </row>
    <row r="71" spans="1:20" s="7" customFormat="1" ht="16.5">
      <c r="A71" s="20"/>
      <c r="B71" s="20"/>
      <c r="J71" s="25"/>
      <c r="K71" s="25"/>
      <c r="L71" s="25"/>
      <c r="M71" s="25"/>
      <c r="N71" s="25"/>
      <c r="O71" s="25"/>
      <c r="P71" s="25"/>
      <c r="Q71" s="25"/>
      <c r="R71" s="25"/>
      <c r="S71" s="25"/>
      <c r="T71" s="25"/>
    </row>
    <row r="72" spans="1:20" s="7" customFormat="1" ht="16.5">
      <c r="A72" s="20"/>
      <c r="B72" s="20"/>
      <c r="J72" s="25"/>
      <c r="K72" s="25"/>
      <c r="L72" s="25"/>
      <c r="M72" s="25"/>
      <c r="N72" s="25"/>
      <c r="O72" s="25"/>
      <c r="P72" s="25"/>
      <c r="Q72" s="25"/>
      <c r="R72" s="25"/>
      <c r="S72" s="25"/>
      <c r="T72" s="25"/>
    </row>
    <row r="73" spans="1:23" s="7" customFormat="1" ht="21.75" customHeight="1">
      <c r="A73" s="20"/>
      <c r="B73" s="439" t="s">
        <v>961</v>
      </c>
      <c r="C73" s="439"/>
      <c r="D73" s="439"/>
      <c r="E73" s="439"/>
      <c r="F73" s="439"/>
      <c r="G73" s="439"/>
      <c r="H73" s="439"/>
      <c r="I73" s="439"/>
      <c r="J73" s="439"/>
      <c r="K73" s="439"/>
      <c r="L73" s="439"/>
      <c r="M73" s="439"/>
      <c r="N73" s="439"/>
      <c r="O73" s="439"/>
      <c r="P73" s="439"/>
      <c r="Q73" s="439"/>
      <c r="R73" s="439"/>
      <c r="S73" s="439"/>
      <c r="T73" s="439"/>
      <c r="U73" s="439"/>
      <c r="V73" s="439"/>
      <c r="W73" s="439"/>
    </row>
    <row r="74" spans="1:23" s="7" customFormat="1" ht="33.75" customHeight="1">
      <c r="A74" s="20"/>
      <c r="B74" s="439" t="s">
        <v>980</v>
      </c>
      <c r="C74" s="439"/>
      <c r="D74" s="439"/>
      <c r="E74" s="439"/>
      <c r="F74" s="439"/>
      <c r="G74" s="439"/>
      <c r="H74" s="439"/>
      <c r="I74" s="439"/>
      <c r="J74" s="439"/>
      <c r="K74" s="439"/>
      <c r="L74" s="439"/>
      <c r="M74" s="439"/>
      <c r="N74" s="439"/>
      <c r="O74" s="439"/>
      <c r="P74" s="439"/>
      <c r="Q74" s="439"/>
      <c r="R74" s="439"/>
      <c r="S74" s="439"/>
      <c r="T74" s="439"/>
      <c r="U74" s="439"/>
      <c r="V74" s="439"/>
      <c r="W74" s="439"/>
    </row>
    <row r="75" spans="1:20" s="7" customFormat="1" ht="16.5">
      <c r="A75" s="20"/>
      <c r="B75" s="20"/>
      <c r="J75" s="25"/>
      <c r="K75" s="25"/>
      <c r="L75" s="25"/>
      <c r="M75" s="25"/>
      <c r="N75" s="25"/>
      <c r="O75" s="25"/>
      <c r="P75" s="25"/>
      <c r="Q75" s="25"/>
      <c r="R75" s="25"/>
      <c r="S75" s="25"/>
      <c r="T75" s="25"/>
    </row>
    <row r="76" spans="1:20" s="7" customFormat="1" ht="16.5">
      <c r="A76" s="20"/>
      <c r="B76" s="20"/>
      <c r="J76" s="25"/>
      <c r="K76" s="25"/>
      <c r="L76" s="25"/>
      <c r="M76" s="25"/>
      <c r="N76" s="25"/>
      <c r="O76" s="25"/>
      <c r="P76" s="25"/>
      <c r="Q76" s="25"/>
      <c r="R76" s="25"/>
      <c r="S76" s="25"/>
      <c r="T76" s="25"/>
    </row>
    <row r="77" spans="1:20" s="7" customFormat="1" ht="16.5">
      <c r="A77" s="20"/>
      <c r="B77" s="20"/>
      <c r="J77" s="25"/>
      <c r="K77" s="25"/>
      <c r="L77" s="25"/>
      <c r="M77" s="25"/>
      <c r="N77" s="25"/>
      <c r="O77" s="25"/>
      <c r="P77" s="25"/>
      <c r="Q77" s="25"/>
      <c r="R77" s="25"/>
      <c r="S77" s="25"/>
      <c r="T77" s="25"/>
    </row>
    <row r="78" spans="1:20" s="7" customFormat="1" ht="16.5">
      <c r="A78" s="20"/>
      <c r="B78" s="20"/>
      <c r="J78" s="25"/>
      <c r="K78" s="25"/>
      <c r="L78" s="25"/>
      <c r="M78" s="25"/>
      <c r="N78" s="25"/>
      <c r="O78" s="25"/>
      <c r="P78" s="25"/>
      <c r="Q78" s="25"/>
      <c r="R78" s="25"/>
      <c r="S78" s="25"/>
      <c r="T78" s="25"/>
    </row>
    <row r="79" spans="1:20" s="7" customFormat="1" ht="16.5">
      <c r="A79" s="20"/>
      <c r="B79" s="20"/>
      <c r="J79" s="25"/>
      <c r="K79" s="25"/>
      <c r="L79" s="25"/>
      <c r="M79" s="25"/>
      <c r="N79" s="25"/>
      <c r="O79" s="25"/>
      <c r="P79" s="25"/>
      <c r="Q79" s="25"/>
      <c r="R79" s="25"/>
      <c r="S79" s="25"/>
      <c r="T79" s="25"/>
    </row>
    <row r="80" spans="1:20" s="7" customFormat="1" ht="16.5">
      <c r="A80" s="20"/>
      <c r="B80" s="20"/>
      <c r="J80" s="25"/>
      <c r="K80" s="25"/>
      <c r="L80" s="25"/>
      <c r="M80" s="25"/>
      <c r="N80" s="25"/>
      <c r="O80" s="25"/>
      <c r="P80" s="25"/>
      <c r="Q80" s="25"/>
      <c r="R80" s="25"/>
      <c r="S80" s="25"/>
      <c r="T80" s="25"/>
    </row>
    <row r="81" spans="1:20" s="7" customFormat="1" ht="16.5">
      <c r="A81" s="20"/>
      <c r="B81" s="20"/>
      <c r="J81" s="25"/>
      <c r="K81" s="25"/>
      <c r="L81" s="25"/>
      <c r="M81" s="25"/>
      <c r="N81" s="25"/>
      <c r="O81" s="25"/>
      <c r="P81" s="25"/>
      <c r="Q81" s="25"/>
      <c r="R81" s="25"/>
      <c r="S81" s="25"/>
      <c r="T81" s="25"/>
    </row>
    <row r="82" spans="1:20" s="7" customFormat="1" ht="16.5">
      <c r="A82" s="20"/>
      <c r="B82" s="20"/>
      <c r="J82" s="25"/>
      <c r="K82" s="25"/>
      <c r="L82" s="25"/>
      <c r="M82" s="25"/>
      <c r="N82" s="25"/>
      <c r="O82" s="25"/>
      <c r="P82" s="25"/>
      <c r="Q82" s="25"/>
      <c r="R82" s="25"/>
      <c r="S82" s="25"/>
      <c r="T82" s="25"/>
    </row>
    <row r="83" spans="1:20" s="7" customFormat="1" ht="16.5">
      <c r="A83" s="20"/>
      <c r="B83" s="20"/>
      <c r="J83" s="25"/>
      <c r="K83" s="25"/>
      <c r="L83" s="25"/>
      <c r="M83" s="25"/>
      <c r="N83" s="25"/>
      <c r="O83" s="25"/>
      <c r="P83" s="25"/>
      <c r="Q83" s="25"/>
      <c r="R83" s="25"/>
      <c r="S83" s="25"/>
      <c r="T83" s="25"/>
    </row>
    <row r="84" spans="1:20" s="7" customFormat="1" ht="16.5">
      <c r="A84" s="20"/>
      <c r="B84" s="20"/>
      <c r="J84" s="25"/>
      <c r="K84" s="25"/>
      <c r="L84" s="25"/>
      <c r="M84" s="25"/>
      <c r="N84" s="25"/>
      <c r="O84" s="25"/>
      <c r="P84" s="25"/>
      <c r="Q84" s="25"/>
      <c r="R84" s="25"/>
      <c r="S84" s="25"/>
      <c r="T84" s="25"/>
    </row>
    <row r="85" spans="1:20" s="7" customFormat="1" ht="16.5">
      <c r="A85" s="20"/>
      <c r="B85" s="20"/>
      <c r="J85" s="25"/>
      <c r="K85" s="25"/>
      <c r="L85" s="25"/>
      <c r="M85" s="25"/>
      <c r="N85" s="25"/>
      <c r="O85" s="25"/>
      <c r="P85" s="25"/>
      <c r="Q85" s="25"/>
      <c r="R85" s="25"/>
      <c r="S85" s="25"/>
      <c r="T85" s="25"/>
    </row>
    <row r="86" spans="1:20" s="7" customFormat="1" ht="16.5">
      <c r="A86" s="20"/>
      <c r="B86" s="20"/>
      <c r="J86" s="25"/>
      <c r="K86" s="25"/>
      <c r="L86" s="25"/>
      <c r="M86" s="25"/>
      <c r="N86" s="25"/>
      <c r="O86" s="25"/>
      <c r="P86" s="25"/>
      <c r="Q86" s="25"/>
      <c r="R86" s="25"/>
      <c r="S86" s="25"/>
      <c r="T86" s="25"/>
    </row>
    <row r="87" spans="1:20" s="7" customFormat="1" ht="16.5">
      <c r="A87" s="20"/>
      <c r="B87" s="20"/>
      <c r="J87" s="25"/>
      <c r="K87" s="25"/>
      <c r="L87" s="25"/>
      <c r="M87" s="25"/>
      <c r="N87" s="25"/>
      <c r="O87" s="25"/>
      <c r="P87" s="25"/>
      <c r="Q87" s="25"/>
      <c r="R87" s="25"/>
      <c r="S87" s="25"/>
      <c r="T87" s="25"/>
    </row>
    <row r="88" spans="1:20" s="7" customFormat="1" ht="16.5">
      <c r="A88" s="20"/>
      <c r="B88" s="20"/>
      <c r="J88" s="25"/>
      <c r="K88" s="25"/>
      <c r="L88" s="25"/>
      <c r="M88" s="25"/>
      <c r="N88" s="25"/>
      <c r="O88" s="25"/>
      <c r="P88" s="25"/>
      <c r="Q88" s="25"/>
      <c r="R88" s="25"/>
      <c r="S88" s="25"/>
      <c r="T88" s="25"/>
    </row>
    <row r="89" spans="1:20" s="7" customFormat="1" ht="16.5">
      <c r="A89" s="20"/>
      <c r="B89" s="20"/>
      <c r="J89" s="25"/>
      <c r="K89" s="25"/>
      <c r="L89" s="25"/>
      <c r="M89" s="25"/>
      <c r="N89" s="25"/>
      <c r="O89" s="25"/>
      <c r="P89" s="25"/>
      <c r="Q89" s="25"/>
      <c r="R89" s="25"/>
      <c r="S89" s="25"/>
      <c r="T89" s="25"/>
    </row>
    <row r="90" spans="1:20" s="7" customFormat="1" ht="16.5">
      <c r="A90" s="20"/>
      <c r="B90" s="20"/>
      <c r="J90" s="25"/>
      <c r="K90" s="25"/>
      <c r="L90" s="25"/>
      <c r="M90" s="25"/>
      <c r="N90" s="25"/>
      <c r="O90" s="25"/>
      <c r="P90" s="25"/>
      <c r="Q90" s="25"/>
      <c r="R90" s="25"/>
      <c r="S90" s="25"/>
      <c r="T90" s="25"/>
    </row>
    <row r="91" spans="1:20" s="7" customFormat="1" ht="16.5">
      <c r="A91" s="20"/>
      <c r="B91" s="20"/>
      <c r="J91" s="25"/>
      <c r="K91" s="25"/>
      <c r="L91" s="25"/>
      <c r="M91" s="25"/>
      <c r="N91" s="25"/>
      <c r="O91" s="25"/>
      <c r="P91" s="25"/>
      <c r="Q91" s="25"/>
      <c r="R91" s="25"/>
      <c r="S91" s="25"/>
      <c r="T91" s="25"/>
    </row>
    <row r="92" spans="1:20" s="7" customFormat="1" ht="16.5">
      <c r="A92" s="20"/>
      <c r="B92" s="20"/>
      <c r="J92" s="25"/>
      <c r="K92" s="25"/>
      <c r="L92" s="25"/>
      <c r="M92" s="25"/>
      <c r="N92" s="25"/>
      <c r="O92" s="25"/>
      <c r="P92" s="25"/>
      <c r="Q92" s="25"/>
      <c r="R92" s="25"/>
      <c r="S92" s="25"/>
      <c r="T92" s="25"/>
    </row>
    <row r="93" spans="1:20" s="7" customFormat="1" ht="16.5">
      <c r="A93" s="20"/>
      <c r="B93" s="20"/>
      <c r="J93" s="25"/>
      <c r="K93" s="25"/>
      <c r="L93" s="25"/>
      <c r="M93" s="25"/>
      <c r="N93" s="25"/>
      <c r="O93" s="25"/>
      <c r="P93" s="25"/>
      <c r="Q93" s="25"/>
      <c r="R93" s="25"/>
      <c r="S93" s="25"/>
      <c r="T93" s="25"/>
    </row>
    <row r="94" spans="1:20" s="7" customFormat="1" ht="16.5">
      <c r="A94" s="20"/>
      <c r="B94" s="20"/>
      <c r="J94" s="25"/>
      <c r="K94" s="25"/>
      <c r="L94" s="25"/>
      <c r="M94" s="25"/>
      <c r="N94" s="25"/>
      <c r="O94" s="25"/>
      <c r="P94" s="25"/>
      <c r="Q94" s="25"/>
      <c r="R94" s="25"/>
      <c r="S94" s="25"/>
      <c r="T94" s="25"/>
    </row>
    <row r="95" spans="1:20" s="7" customFormat="1" ht="16.5">
      <c r="A95" s="20"/>
      <c r="B95" s="20"/>
      <c r="J95" s="25"/>
      <c r="K95" s="25"/>
      <c r="L95" s="25"/>
      <c r="M95" s="25"/>
      <c r="N95" s="25"/>
      <c r="O95" s="25"/>
      <c r="P95" s="25"/>
      <c r="Q95" s="25"/>
      <c r="R95" s="25"/>
      <c r="S95" s="25"/>
      <c r="T95" s="25"/>
    </row>
    <row r="96" spans="1:20" s="7" customFormat="1" ht="16.5">
      <c r="A96" s="20"/>
      <c r="B96" s="20"/>
      <c r="J96" s="25"/>
      <c r="K96" s="25"/>
      <c r="L96" s="25"/>
      <c r="M96" s="25"/>
      <c r="N96" s="25"/>
      <c r="O96" s="25"/>
      <c r="P96" s="25"/>
      <c r="Q96" s="25"/>
      <c r="R96" s="25"/>
      <c r="S96" s="25"/>
      <c r="T96" s="25"/>
    </row>
    <row r="97" spans="1:20" s="7" customFormat="1" ht="16.5">
      <c r="A97" s="20"/>
      <c r="B97" s="20"/>
      <c r="J97" s="25"/>
      <c r="K97" s="25"/>
      <c r="L97" s="25"/>
      <c r="M97" s="25"/>
      <c r="N97" s="25"/>
      <c r="O97" s="25"/>
      <c r="P97" s="25"/>
      <c r="Q97" s="25"/>
      <c r="R97" s="25"/>
      <c r="S97" s="25"/>
      <c r="T97" s="25"/>
    </row>
    <row r="98" spans="1:20" s="7" customFormat="1" ht="16.5">
      <c r="A98" s="20"/>
      <c r="B98" s="20"/>
      <c r="J98" s="25"/>
      <c r="K98" s="25"/>
      <c r="L98" s="25"/>
      <c r="M98" s="25"/>
      <c r="N98" s="25"/>
      <c r="O98" s="25"/>
      <c r="P98" s="25"/>
      <c r="Q98" s="25"/>
      <c r="R98" s="25"/>
      <c r="S98" s="25"/>
      <c r="T98" s="25"/>
    </row>
    <row r="99" spans="1:20" s="7" customFormat="1" ht="16.5">
      <c r="A99" s="20"/>
      <c r="B99" s="20"/>
      <c r="J99" s="25"/>
      <c r="K99" s="25"/>
      <c r="L99" s="25"/>
      <c r="M99" s="25"/>
      <c r="N99" s="25"/>
      <c r="O99" s="25"/>
      <c r="P99" s="25"/>
      <c r="Q99" s="25"/>
      <c r="R99" s="25"/>
      <c r="S99" s="25"/>
      <c r="T99" s="25"/>
    </row>
    <row r="100" spans="1:20" s="7" customFormat="1" ht="16.5">
      <c r="A100" s="20"/>
      <c r="B100" s="20"/>
      <c r="J100" s="25"/>
      <c r="K100" s="25"/>
      <c r="L100" s="25"/>
      <c r="M100" s="25"/>
      <c r="N100" s="25"/>
      <c r="O100" s="25"/>
      <c r="P100" s="25"/>
      <c r="Q100" s="25"/>
      <c r="R100" s="25"/>
      <c r="S100" s="25"/>
      <c r="T100" s="25"/>
    </row>
    <row r="101" spans="1:20" s="7" customFormat="1" ht="16.5">
      <c r="A101" s="20"/>
      <c r="B101" s="20"/>
      <c r="J101" s="25"/>
      <c r="K101" s="25"/>
      <c r="L101" s="25"/>
      <c r="M101" s="25"/>
      <c r="N101" s="25"/>
      <c r="O101" s="25"/>
      <c r="P101" s="25"/>
      <c r="Q101" s="25"/>
      <c r="R101" s="25"/>
      <c r="S101" s="25"/>
      <c r="T101" s="25"/>
    </row>
    <row r="102" spans="1:20" s="7" customFormat="1" ht="16.5">
      <c r="A102" s="20"/>
      <c r="B102" s="20"/>
      <c r="J102" s="25"/>
      <c r="K102" s="25"/>
      <c r="L102" s="25"/>
      <c r="M102" s="25"/>
      <c r="N102" s="25"/>
      <c r="O102" s="25"/>
      <c r="P102" s="25"/>
      <c r="Q102" s="25"/>
      <c r="R102" s="25"/>
      <c r="S102" s="25"/>
      <c r="T102" s="25"/>
    </row>
    <row r="103" spans="1:20" s="7" customFormat="1" ht="16.5">
      <c r="A103" s="20"/>
      <c r="B103" s="20"/>
      <c r="J103" s="25"/>
      <c r="K103" s="25"/>
      <c r="L103" s="25"/>
      <c r="M103" s="25"/>
      <c r="N103" s="25"/>
      <c r="O103" s="25"/>
      <c r="P103" s="25"/>
      <c r="Q103" s="25"/>
      <c r="R103" s="25"/>
      <c r="S103" s="25"/>
      <c r="T103" s="25"/>
    </row>
    <row r="104" spans="1:20" s="7" customFormat="1" ht="16.5">
      <c r="A104" s="20"/>
      <c r="B104" s="20"/>
      <c r="J104" s="25"/>
      <c r="K104" s="25"/>
      <c r="L104" s="25"/>
      <c r="M104" s="25"/>
      <c r="N104" s="25"/>
      <c r="O104" s="25"/>
      <c r="P104" s="25"/>
      <c r="Q104" s="25"/>
      <c r="R104" s="25"/>
      <c r="S104" s="25"/>
      <c r="T104" s="25"/>
    </row>
    <row r="105" spans="1:20" s="7" customFormat="1" ht="16.5">
      <c r="A105" s="20"/>
      <c r="B105" s="20"/>
      <c r="J105" s="25"/>
      <c r="K105" s="25"/>
      <c r="L105" s="25"/>
      <c r="M105" s="25"/>
      <c r="N105" s="25"/>
      <c r="O105" s="25"/>
      <c r="P105" s="25"/>
      <c r="Q105" s="25"/>
      <c r="R105" s="25"/>
      <c r="S105" s="25"/>
      <c r="T105" s="25"/>
    </row>
    <row r="106" spans="1:20" s="7" customFormat="1" ht="16.5">
      <c r="A106" s="20"/>
      <c r="B106" s="20"/>
      <c r="J106" s="25"/>
      <c r="K106" s="25"/>
      <c r="L106" s="25"/>
      <c r="M106" s="25"/>
      <c r="N106" s="25"/>
      <c r="O106" s="25"/>
      <c r="P106" s="25"/>
      <c r="Q106" s="25"/>
      <c r="R106" s="25"/>
      <c r="S106" s="25"/>
      <c r="T106" s="25"/>
    </row>
    <row r="107" spans="1:20" s="7" customFormat="1" ht="16.5">
      <c r="A107" s="20"/>
      <c r="B107" s="20"/>
      <c r="J107" s="25"/>
      <c r="K107" s="25"/>
      <c r="L107" s="25"/>
      <c r="M107" s="25"/>
      <c r="N107" s="25"/>
      <c r="O107" s="25"/>
      <c r="P107" s="25"/>
      <c r="Q107" s="25"/>
      <c r="R107" s="25"/>
      <c r="S107" s="25"/>
      <c r="T107" s="25"/>
    </row>
    <row r="108" spans="1:20" s="7" customFormat="1" ht="16.5">
      <c r="A108" s="20"/>
      <c r="B108" s="20"/>
      <c r="J108" s="25"/>
      <c r="K108" s="25"/>
      <c r="L108" s="25"/>
      <c r="M108" s="25"/>
      <c r="N108" s="25"/>
      <c r="O108" s="25"/>
      <c r="P108" s="25"/>
      <c r="Q108" s="25"/>
      <c r="R108" s="25"/>
      <c r="S108" s="25"/>
      <c r="T108" s="25"/>
    </row>
    <row r="109" spans="1:20" s="7" customFormat="1" ht="16.5">
      <c r="A109" s="20"/>
      <c r="B109" s="20"/>
      <c r="J109" s="25"/>
      <c r="K109" s="25"/>
      <c r="L109" s="25"/>
      <c r="M109" s="25"/>
      <c r="N109" s="25"/>
      <c r="O109" s="25"/>
      <c r="P109" s="25"/>
      <c r="Q109" s="25"/>
      <c r="R109" s="25"/>
      <c r="S109" s="25"/>
      <c r="T109" s="25"/>
    </row>
    <row r="110" spans="1:20" s="7" customFormat="1" ht="16.5">
      <c r="A110" s="20"/>
      <c r="B110" s="20"/>
      <c r="J110" s="25"/>
      <c r="K110" s="25"/>
      <c r="L110" s="25"/>
      <c r="M110" s="25"/>
      <c r="N110" s="25"/>
      <c r="O110" s="25"/>
      <c r="P110" s="25"/>
      <c r="Q110" s="25"/>
      <c r="R110" s="25"/>
      <c r="S110" s="25"/>
      <c r="T110" s="25"/>
    </row>
    <row r="111" spans="1:20" s="7" customFormat="1" ht="16.5">
      <c r="A111" s="20"/>
      <c r="B111" s="20"/>
      <c r="J111" s="25"/>
      <c r="K111" s="25"/>
      <c r="L111" s="25"/>
      <c r="M111" s="25"/>
      <c r="N111" s="25"/>
      <c r="O111" s="25"/>
      <c r="P111" s="25"/>
      <c r="Q111" s="25"/>
      <c r="R111" s="25"/>
      <c r="S111" s="25"/>
      <c r="T111" s="25"/>
    </row>
    <row r="112" spans="1:20" s="7" customFormat="1" ht="16.5">
      <c r="A112" s="20"/>
      <c r="B112" s="20"/>
      <c r="J112" s="25"/>
      <c r="K112" s="25"/>
      <c r="L112" s="25"/>
      <c r="M112" s="25"/>
      <c r="N112" s="25"/>
      <c r="O112" s="25"/>
      <c r="P112" s="25"/>
      <c r="Q112" s="25"/>
      <c r="R112" s="25"/>
      <c r="S112" s="25"/>
      <c r="T112" s="25"/>
    </row>
    <row r="113" spans="1:20" s="7" customFormat="1" ht="16.5">
      <c r="A113" s="20"/>
      <c r="B113" s="20"/>
      <c r="J113" s="25"/>
      <c r="K113" s="25"/>
      <c r="L113" s="25"/>
      <c r="M113" s="25"/>
      <c r="N113" s="25"/>
      <c r="O113" s="25"/>
      <c r="P113" s="25"/>
      <c r="Q113" s="25"/>
      <c r="R113" s="25"/>
      <c r="S113" s="25"/>
      <c r="T113" s="25"/>
    </row>
    <row r="114" spans="1:20" s="7" customFormat="1" ht="16.5">
      <c r="A114" s="20"/>
      <c r="B114" s="20"/>
      <c r="J114" s="25"/>
      <c r="K114" s="25"/>
      <c r="L114" s="25"/>
      <c r="M114" s="25"/>
      <c r="N114" s="25"/>
      <c r="O114" s="25"/>
      <c r="P114" s="25"/>
      <c r="Q114" s="25"/>
      <c r="R114" s="25"/>
      <c r="S114" s="25"/>
      <c r="T114" s="25"/>
    </row>
    <row r="115" spans="1:20" s="7" customFormat="1" ht="16.5">
      <c r="A115" s="20"/>
      <c r="B115" s="20"/>
      <c r="J115" s="25"/>
      <c r="K115" s="25"/>
      <c r="L115" s="25"/>
      <c r="M115" s="25"/>
      <c r="N115" s="25"/>
      <c r="O115" s="25"/>
      <c r="P115" s="25"/>
      <c r="Q115" s="25"/>
      <c r="R115" s="25"/>
      <c r="S115" s="25"/>
      <c r="T115" s="25"/>
    </row>
    <row r="116" spans="1:20" s="7" customFormat="1" ht="16.5">
      <c r="A116" s="20"/>
      <c r="B116" s="20"/>
      <c r="J116" s="25"/>
      <c r="K116" s="25"/>
      <c r="L116" s="25"/>
      <c r="M116" s="25"/>
      <c r="N116" s="25"/>
      <c r="O116" s="25"/>
      <c r="P116" s="25"/>
      <c r="Q116" s="25"/>
      <c r="R116" s="25"/>
      <c r="S116" s="25"/>
      <c r="T116" s="25"/>
    </row>
    <row r="117" spans="1:20" s="7" customFormat="1" ht="16.5">
      <c r="A117" s="20"/>
      <c r="B117" s="20"/>
      <c r="J117" s="25"/>
      <c r="K117" s="25"/>
      <c r="L117" s="25"/>
      <c r="M117" s="25"/>
      <c r="N117" s="25"/>
      <c r="O117" s="25"/>
      <c r="P117" s="25"/>
      <c r="Q117" s="25"/>
      <c r="R117" s="25"/>
      <c r="S117" s="25"/>
      <c r="T117" s="25"/>
    </row>
    <row r="118" spans="1:20" s="7" customFormat="1" ht="16.5">
      <c r="A118" s="20"/>
      <c r="B118" s="20"/>
      <c r="J118" s="25"/>
      <c r="K118" s="25"/>
      <c r="L118" s="25"/>
      <c r="M118" s="25"/>
      <c r="N118" s="25"/>
      <c r="O118" s="25"/>
      <c r="P118" s="25"/>
      <c r="Q118" s="25"/>
      <c r="R118" s="25"/>
      <c r="S118" s="25"/>
      <c r="T118" s="25"/>
    </row>
    <row r="119" spans="1:20" s="7" customFormat="1" ht="16.5">
      <c r="A119" s="20"/>
      <c r="B119" s="20"/>
      <c r="J119" s="25"/>
      <c r="K119" s="25"/>
      <c r="L119" s="25"/>
      <c r="M119" s="25"/>
      <c r="N119" s="25"/>
      <c r="O119" s="25"/>
      <c r="P119" s="25"/>
      <c r="Q119" s="25"/>
      <c r="R119" s="25"/>
      <c r="S119" s="25"/>
      <c r="T119" s="25"/>
    </row>
    <row r="120" spans="1:20" s="7" customFormat="1" ht="16.5">
      <c r="A120" s="20"/>
      <c r="B120" s="20"/>
      <c r="J120" s="25"/>
      <c r="K120" s="25"/>
      <c r="L120" s="25"/>
      <c r="M120" s="25"/>
      <c r="N120" s="25"/>
      <c r="O120" s="25"/>
      <c r="P120" s="25"/>
      <c r="Q120" s="25"/>
      <c r="R120" s="25"/>
      <c r="S120" s="25"/>
      <c r="T120" s="25"/>
    </row>
    <row r="121" spans="1:20" s="7" customFormat="1" ht="16.5">
      <c r="A121" s="20"/>
      <c r="B121" s="20"/>
      <c r="J121" s="25"/>
      <c r="K121" s="25"/>
      <c r="L121" s="25"/>
      <c r="M121" s="25"/>
      <c r="N121" s="25"/>
      <c r="O121" s="25"/>
      <c r="P121" s="25"/>
      <c r="Q121" s="25"/>
      <c r="R121" s="25"/>
      <c r="S121" s="25"/>
      <c r="T121" s="25"/>
    </row>
    <row r="122" spans="1:20" s="7" customFormat="1" ht="16.5">
      <c r="A122" s="20"/>
      <c r="B122" s="20"/>
      <c r="J122" s="25"/>
      <c r="K122" s="25"/>
      <c r="L122" s="25"/>
      <c r="M122" s="25"/>
      <c r="N122" s="25"/>
      <c r="O122" s="25"/>
      <c r="P122" s="25"/>
      <c r="Q122" s="25"/>
      <c r="R122" s="25"/>
      <c r="S122" s="25"/>
      <c r="T122" s="25"/>
    </row>
    <row r="123" spans="1:20" s="7" customFormat="1" ht="16.5">
      <c r="A123" s="20"/>
      <c r="B123" s="20"/>
      <c r="J123" s="25"/>
      <c r="K123" s="25"/>
      <c r="L123" s="25"/>
      <c r="M123" s="25"/>
      <c r="N123" s="25"/>
      <c r="O123" s="25"/>
      <c r="P123" s="25"/>
      <c r="Q123" s="25"/>
      <c r="R123" s="25"/>
      <c r="S123" s="25"/>
      <c r="T123" s="25"/>
    </row>
    <row r="124" spans="1:20" s="7" customFormat="1" ht="16.5">
      <c r="A124" s="20"/>
      <c r="B124" s="20"/>
      <c r="J124" s="25"/>
      <c r="K124" s="25"/>
      <c r="L124" s="25"/>
      <c r="M124" s="25"/>
      <c r="N124" s="25"/>
      <c r="O124" s="25"/>
      <c r="P124" s="25"/>
      <c r="Q124" s="25"/>
      <c r="R124" s="25"/>
      <c r="S124" s="25"/>
      <c r="T124" s="25"/>
    </row>
    <row r="125" spans="1:20" s="7" customFormat="1" ht="16.5">
      <c r="A125" s="20"/>
      <c r="B125" s="20"/>
      <c r="J125" s="25"/>
      <c r="K125" s="25"/>
      <c r="L125" s="25"/>
      <c r="M125" s="25"/>
      <c r="N125" s="25"/>
      <c r="O125" s="25"/>
      <c r="P125" s="25"/>
      <c r="Q125" s="25"/>
      <c r="R125" s="25"/>
      <c r="S125" s="25"/>
      <c r="T125" s="25"/>
    </row>
    <row r="126" spans="1:20" s="7" customFormat="1" ht="16.5">
      <c r="A126" s="20"/>
      <c r="B126" s="20"/>
      <c r="J126" s="25"/>
      <c r="K126" s="25"/>
      <c r="L126" s="25"/>
      <c r="M126" s="25"/>
      <c r="N126" s="25"/>
      <c r="O126" s="25"/>
      <c r="P126" s="25"/>
      <c r="Q126" s="25"/>
      <c r="R126" s="25"/>
      <c r="S126" s="25"/>
      <c r="T126" s="25"/>
    </row>
    <row r="127" spans="1:20" s="7" customFormat="1" ht="16.5">
      <c r="A127" s="20"/>
      <c r="B127" s="20"/>
      <c r="J127" s="25"/>
      <c r="K127" s="25"/>
      <c r="L127" s="25"/>
      <c r="M127" s="25"/>
      <c r="N127" s="25"/>
      <c r="O127" s="25"/>
      <c r="P127" s="25"/>
      <c r="Q127" s="25"/>
      <c r="R127" s="25"/>
      <c r="S127" s="25"/>
      <c r="T127" s="25"/>
    </row>
    <row r="128" spans="1:20" s="7" customFormat="1" ht="16.5">
      <c r="A128" s="20"/>
      <c r="B128" s="20"/>
      <c r="J128" s="25"/>
      <c r="K128" s="25"/>
      <c r="L128" s="25"/>
      <c r="M128" s="25"/>
      <c r="N128" s="25"/>
      <c r="O128" s="25"/>
      <c r="P128" s="25"/>
      <c r="Q128" s="25"/>
      <c r="R128" s="25"/>
      <c r="S128" s="25"/>
      <c r="T128" s="25"/>
    </row>
    <row r="129" spans="1:20" s="7" customFormat="1" ht="16.5">
      <c r="A129" s="20"/>
      <c r="B129" s="20"/>
      <c r="J129" s="25"/>
      <c r="K129" s="25"/>
      <c r="L129" s="25"/>
      <c r="M129" s="25"/>
      <c r="N129" s="25"/>
      <c r="O129" s="25"/>
      <c r="P129" s="25"/>
      <c r="Q129" s="25"/>
      <c r="R129" s="25"/>
      <c r="S129" s="25"/>
      <c r="T129" s="25"/>
    </row>
    <row r="130" spans="1:20" s="7" customFormat="1" ht="16.5">
      <c r="A130" s="20"/>
      <c r="B130" s="20"/>
      <c r="J130" s="25"/>
      <c r="K130" s="25"/>
      <c r="L130" s="25"/>
      <c r="M130" s="25"/>
      <c r="N130" s="25"/>
      <c r="O130" s="25"/>
      <c r="P130" s="25"/>
      <c r="Q130" s="25"/>
      <c r="R130" s="25"/>
      <c r="S130" s="25"/>
      <c r="T130" s="25"/>
    </row>
    <row r="131" spans="1:20" s="7" customFormat="1" ht="16.5">
      <c r="A131" s="20"/>
      <c r="B131" s="20"/>
      <c r="J131" s="25"/>
      <c r="K131" s="25"/>
      <c r="L131" s="25"/>
      <c r="M131" s="25"/>
      <c r="N131" s="25"/>
      <c r="O131" s="25"/>
      <c r="P131" s="25"/>
      <c r="Q131" s="25"/>
      <c r="R131" s="25"/>
      <c r="S131" s="25"/>
      <c r="T131" s="25"/>
    </row>
    <row r="132" spans="1:20" s="7" customFormat="1" ht="16.5">
      <c r="A132" s="20"/>
      <c r="B132" s="20"/>
      <c r="J132" s="25"/>
      <c r="K132" s="25"/>
      <c r="L132" s="25"/>
      <c r="M132" s="25"/>
      <c r="N132" s="25"/>
      <c r="O132" s="25"/>
      <c r="P132" s="25"/>
      <c r="Q132" s="25"/>
      <c r="R132" s="25"/>
      <c r="S132" s="25"/>
      <c r="T132" s="25"/>
    </row>
    <row r="133" spans="1:20" s="7" customFormat="1" ht="16.5">
      <c r="A133" s="20"/>
      <c r="B133" s="20"/>
      <c r="J133" s="25"/>
      <c r="K133" s="25"/>
      <c r="L133" s="25"/>
      <c r="M133" s="25"/>
      <c r="N133" s="25"/>
      <c r="O133" s="25"/>
      <c r="P133" s="25"/>
      <c r="Q133" s="25"/>
      <c r="R133" s="25"/>
      <c r="S133" s="25"/>
      <c r="T133" s="25"/>
    </row>
    <row r="134" spans="1:20" s="7" customFormat="1" ht="16.5">
      <c r="A134" s="20"/>
      <c r="B134" s="20"/>
      <c r="J134" s="25"/>
      <c r="K134" s="25"/>
      <c r="L134" s="25"/>
      <c r="M134" s="25"/>
      <c r="N134" s="25"/>
      <c r="O134" s="25"/>
      <c r="P134" s="25"/>
      <c r="Q134" s="25"/>
      <c r="R134" s="25"/>
      <c r="S134" s="25"/>
      <c r="T134" s="25"/>
    </row>
    <row r="135" spans="1:20" s="7" customFormat="1" ht="16.5">
      <c r="A135" s="20"/>
      <c r="B135" s="20"/>
      <c r="J135" s="25"/>
      <c r="K135" s="25"/>
      <c r="L135" s="25"/>
      <c r="M135" s="25"/>
      <c r="N135" s="25"/>
      <c r="O135" s="25"/>
      <c r="P135" s="25"/>
      <c r="Q135" s="25"/>
      <c r="R135" s="25"/>
      <c r="S135" s="25"/>
      <c r="T135" s="25"/>
    </row>
    <row r="136" spans="1:20" s="7" customFormat="1" ht="16.5">
      <c r="A136" s="20"/>
      <c r="B136" s="20"/>
      <c r="J136" s="25"/>
      <c r="K136" s="25"/>
      <c r="L136" s="25"/>
      <c r="M136" s="25"/>
      <c r="N136" s="25"/>
      <c r="O136" s="25"/>
      <c r="P136" s="25"/>
      <c r="Q136" s="25"/>
      <c r="R136" s="25"/>
      <c r="S136" s="25"/>
      <c r="T136" s="25"/>
    </row>
    <row r="137" spans="1:20" s="7" customFormat="1" ht="16.5">
      <c r="A137" s="20"/>
      <c r="B137" s="20"/>
      <c r="J137" s="25"/>
      <c r="K137" s="25"/>
      <c r="L137" s="25"/>
      <c r="M137" s="25"/>
      <c r="N137" s="25"/>
      <c r="O137" s="25"/>
      <c r="P137" s="25"/>
      <c r="Q137" s="25"/>
      <c r="R137" s="25"/>
      <c r="S137" s="25"/>
      <c r="T137" s="25"/>
    </row>
    <row r="138" spans="1:20" s="7" customFormat="1" ht="16.5">
      <c r="A138" s="20"/>
      <c r="B138" s="20"/>
      <c r="J138" s="25"/>
      <c r="K138" s="25"/>
      <c r="L138" s="25"/>
      <c r="M138" s="25"/>
      <c r="N138" s="25"/>
      <c r="O138" s="25"/>
      <c r="P138" s="25"/>
      <c r="Q138" s="25"/>
      <c r="R138" s="25"/>
      <c r="S138" s="25"/>
      <c r="T138" s="25"/>
    </row>
    <row r="139" spans="1:20" s="7" customFormat="1" ht="16.5">
      <c r="A139" s="20"/>
      <c r="B139" s="20"/>
      <c r="J139" s="25"/>
      <c r="K139" s="25"/>
      <c r="L139" s="25"/>
      <c r="M139" s="25"/>
      <c r="N139" s="25"/>
      <c r="O139" s="25"/>
      <c r="P139" s="25"/>
      <c r="Q139" s="25"/>
      <c r="R139" s="25"/>
      <c r="S139" s="25"/>
      <c r="T139" s="25"/>
    </row>
    <row r="140" spans="1:20" s="7" customFormat="1" ht="16.5">
      <c r="A140" s="20"/>
      <c r="B140" s="20"/>
      <c r="J140" s="25"/>
      <c r="K140" s="25"/>
      <c r="L140" s="25"/>
      <c r="M140" s="25"/>
      <c r="N140" s="25"/>
      <c r="O140" s="25"/>
      <c r="P140" s="25"/>
      <c r="Q140" s="25"/>
      <c r="R140" s="25"/>
      <c r="S140" s="25"/>
      <c r="T140" s="25"/>
    </row>
    <row r="141" spans="1:20" s="7" customFormat="1" ht="16.5">
      <c r="A141" s="20"/>
      <c r="B141" s="20"/>
      <c r="J141" s="25"/>
      <c r="K141" s="25"/>
      <c r="L141" s="25"/>
      <c r="M141" s="25"/>
      <c r="N141" s="25"/>
      <c r="O141" s="25"/>
      <c r="P141" s="25"/>
      <c r="Q141" s="25"/>
      <c r="R141" s="25"/>
      <c r="S141" s="25"/>
      <c r="T141" s="25"/>
    </row>
    <row r="142" spans="1:20" s="7" customFormat="1" ht="16.5">
      <c r="A142" s="20"/>
      <c r="B142" s="20"/>
      <c r="J142" s="25"/>
      <c r="K142" s="25"/>
      <c r="L142" s="25"/>
      <c r="M142" s="25"/>
      <c r="N142" s="25"/>
      <c r="O142" s="25"/>
      <c r="P142" s="25"/>
      <c r="Q142" s="25"/>
      <c r="R142" s="25"/>
      <c r="S142" s="25"/>
      <c r="T142" s="25"/>
    </row>
    <row r="143" spans="1:20" s="7" customFormat="1" ht="16.5">
      <c r="A143" s="20"/>
      <c r="B143" s="20"/>
      <c r="J143" s="25"/>
      <c r="K143" s="25"/>
      <c r="L143" s="25"/>
      <c r="M143" s="25"/>
      <c r="N143" s="25"/>
      <c r="O143" s="25"/>
      <c r="P143" s="25"/>
      <c r="Q143" s="25"/>
      <c r="R143" s="25"/>
      <c r="S143" s="25"/>
      <c r="T143" s="25"/>
    </row>
    <row r="144" spans="1:20" s="7" customFormat="1" ht="16.5">
      <c r="A144" s="20"/>
      <c r="B144" s="20"/>
      <c r="J144" s="25"/>
      <c r="K144" s="25"/>
      <c r="L144" s="25"/>
      <c r="M144" s="25"/>
      <c r="N144" s="25"/>
      <c r="O144" s="25"/>
      <c r="P144" s="25"/>
      <c r="Q144" s="25"/>
      <c r="R144" s="25"/>
      <c r="S144" s="25"/>
      <c r="T144" s="25"/>
    </row>
    <row r="145" spans="1:20" s="7" customFormat="1" ht="16.5">
      <c r="A145" s="20"/>
      <c r="B145" s="20"/>
      <c r="J145" s="25"/>
      <c r="K145" s="25"/>
      <c r="L145" s="25"/>
      <c r="M145" s="25"/>
      <c r="N145" s="25"/>
      <c r="O145" s="25"/>
      <c r="P145" s="25"/>
      <c r="Q145" s="25"/>
      <c r="R145" s="25"/>
      <c r="S145" s="25"/>
      <c r="T145" s="25"/>
    </row>
    <row r="146" spans="1:20" s="7" customFormat="1" ht="16.5">
      <c r="A146" s="20"/>
      <c r="B146" s="20"/>
      <c r="J146" s="25"/>
      <c r="K146" s="25"/>
      <c r="L146" s="25"/>
      <c r="M146" s="25"/>
      <c r="N146" s="25"/>
      <c r="O146" s="25"/>
      <c r="P146" s="25"/>
      <c r="Q146" s="25"/>
      <c r="R146" s="25"/>
      <c r="S146" s="25"/>
      <c r="T146" s="25"/>
    </row>
    <row r="147" spans="1:20" s="7" customFormat="1" ht="16.5">
      <c r="A147" s="20"/>
      <c r="B147" s="20"/>
      <c r="J147" s="25"/>
      <c r="K147" s="25"/>
      <c r="L147" s="25"/>
      <c r="M147" s="25"/>
      <c r="N147" s="25"/>
      <c r="O147" s="25"/>
      <c r="P147" s="25"/>
      <c r="Q147" s="25"/>
      <c r="R147" s="25"/>
      <c r="S147" s="25"/>
      <c r="T147" s="25"/>
    </row>
    <row r="148" spans="1:20" s="7" customFormat="1" ht="16.5">
      <c r="A148" s="20"/>
      <c r="B148" s="20"/>
      <c r="J148" s="25"/>
      <c r="K148" s="25"/>
      <c r="L148" s="25"/>
      <c r="M148" s="25"/>
      <c r="N148" s="25"/>
      <c r="O148" s="25"/>
      <c r="P148" s="25"/>
      <c r="Q148" s="25"/>
      <c r="R148" s="25"/>
      <c r="S148" s="25"/>
      <c r="T148" s="25"/>
    </row>
    <row r="149" spans="1:20" s="7" customFormat="1" ht="16.5">
      <c r="A149" s="20"/>
      <c r="B149" s="20"/>
      <c r="J149" s="25"/>
      <c r="K149" s="25"/>
      <c r="L149" s="25"/>
      <c r="M149" s="25"/>
      <c r="N149" s="25"/>
      <c r="O149" s="25"/>
      <c r="P149" s="25"/>
      <c r="Q149" s="25"/>
      <c r="R149" s="25"/>
      <c r="S149" s="25"/>
      <c r="T149" s="25"/>
    </row>
    <row r="150" spans="1:20" s="7" customFormat="1" ht="16.5">
      <c r="A150" s="20"/>
      <c r="B150" s="20"/>
      <c r="J150" s="25"/>
      <c r="K150" s="25"/>
      <c r="L150" s="25"/>
      <c r="M150" s="25"/>
      <c r="N150" s="25"/>
      <c r="O150" s="25"/>
      <c r="P150" s="25"/>
      <c r="Q150" s="25"/>
      <c r="R150" s="25"/>
      <c r="S150" s="25"/>
      <c r="T150" s="25"/>
    </row>
    <row r="151" spans="1:20" s="7" customFormat="1" ht="16.5">
      <c r="A151" s="20"/>
      <c r="B151" s="20"/>
      <c r="J151" s="25"/>
      <c r="K151" s="25"/>
      <c r="L151" s="25"/>
      <c r="M151" s="25"/>
      <c r="N151" s="25"/>
      <c r="O151" s="25"/>
      <c r="P151" s="25"/>
      <c r="Q151" s="25"/>
      <c r="R151" s="25"/>
      <c r="S151" s="25"/>
      <c r="T151" s="25"/>
    </row>
    <row r="152" spans="1:20" s="7" customFormat="1" ht="16.5">
      <c r="A152" s="20"/>
      <c r="B152" s="20"/>
      <c r="J152" s="25"/>
      <c r="K152" s="25"/>
      <c r="L152" s="25"/>
      <c r="M152" s="25"/>
      <c r="N152" s="25"/>
      <c r="O152" s="25"/>
      <c r="P152" s="25"/>
      <c r="Q152" s="25"/>
      <c r="R152" s="25"/>
      <c r="S152" s="25"/>
      <c r="T152" s="25"/>
    </row>
    <row r="153" spans="1:20" s="7" customFormat="1" ht="16.5">
      <c r="A153" s="20"/>
      <c r="B153" s="20"/>
      <c r="J153" s="25"/>
      <c r="K153" s="25"/>
      <c r="L153" s="25"/>
      <c r="M153" s="25"/>
      <c r="N153" s="25"/>
      <c r="O153" s="25"/>
      <c r="P153" s="25"/>
      <c r="Q153" s="25"/>
      <c r="R153" s="25"/>
      <c r="S153" s="25"/>
      <c r="T153" s="25"/>
    </row>
    <row r="154" spans="1:20" s="7" customFormat="1" ht="16.5">
      <c r="A154" s="20"/>
      <c r="B154" s="20"/>
      <c r="J154" s="25"/>
      <c r="K154" s="25"/>
      <c r="L154" s="25"/>
      <c r="M154" s="25"/>
      <c r="N154" s="25"/>
      <c r="O154" s="25"/>
      <c r="P154" s="25"/>
      <c r="Q154" s="25"/>
      <c r="R154" s="25"/>
      <c r="S154" s="25"/>
      <c r="T154" s="25"/>
    </row>
    <row r="155" spans="1:20" s="7" customFormat="1" ht="16.5">
      <c r="A155" s="20"/>
      <c r="B155" s="20"/>
      <c r="J155" s="25"/>
      <c r="K155" s="25"/>
      <c r="L155" s="25"/>
      <c r="M155" s="25"/>
      <c r="N155" s="25"/>
      <c r="O155" s="25"/>
      <c r="P155" s="25"/>
      <c r="Q155" s="25"/>
      <c r="R155" s="25"/>
      <c r="S155" s="25"/>
      <c r="T155" s="25"/>
    </row>
    <row r="156" spans="1:20" s="7" customFormat="1" ht="16.5">
      <c r="A156" s="20"/>
      <c r="B156" s="20"/>
      <c r="J156" s="25"/>
      <c r="K156" s="25"/>
      <c r="L156" s="25"/>
      <c r="M156" s="25"/>
      <c r="N156" s="25"/>
      <c r="O156" s="25"/>
      <c r="P156" s="25"/>
      <c r="Q156" s="25"/>
      <c r="R156" s="25"/>
      <c r="S156" s="25"/>
      <c r="T156" s="25"/>
    </row>
    <row r="157" spans="1:20" s="7" customFormat="1" ht="16.5">
      <c r="A157" s="20"/>
      <c r="B157" s="20"/>
      <c r="J157" s="25"/>
      <c r="K157" s="25"/>
      <c r="L157" s="25"/>
      <c r="M157" s="25"/>
      <c r="N157" s="25"/>
      <c r="O157" s="25"/>
      <c r="P157" s="25"/>
      <c r="Q157" s="25"/>
      <c r="R157" s="25"/>
      <c r="S157" s="25"/>
      <c r="T157" s="25"/>
    </row>
    <row r="158" spans="1:20" s="7" customFormat="1" ht="16.5">
      <c r="A158" s="20"/>
      <c r="B158" s="20"/>
      <c r="J158" s="25"/>
      <c r="K158" s="25"/>
      <c r="L158" s="25"/>
      <c r="M158" s="25"/>
      <c r="N158" s="25"/>
      <c r="O158" s="25"/>
      <c r="P158" s="25"/>
      <c r="Q158" s="25"/>
      <c r="R158" s="25"/>
      <c r="S158" s="25"/>
      <c r="T158" s="25"/>
    </row>
    <row r="159" spans="1:20" s="7" customFormat="1" ht="16.5">
      <c r="A159" s="20"/>
      <c r="B159" s="20"/>
      <c r="J159" s="25"/>
      <c r="K159" s="25"/>
      <c r="L159" s="25"/>
      <c r="M159" s="25"/>
      <c r="N159" s="25"/>
      <c r="O159" s="25"/>
      <c r="P159" s="25"/>
      <c r="Q159" s="25"/>
      <c r="R159" s="25"/>
      <c r="S159" s="25"/>
      <c r="T159" s="25"/>
    </row>
    <row r="160" spans="1:20" s="7" customFormat="1" ht="16.5">
      <c r="A160" s="20"/>
      <c r="B160" s="20"/>
      <c r="J160" s="25"/>
      <c r="K160" s="25"/>
      <c r="L160" s="25"/>
      <c r="M160" s="25"/>
      <c r="N160" s="25"/>
      <c r="O160" s="25"/>
      <c r="P160" s="25"/>
      <c r="Q160" s="25"/>
      <c r="R160" s="25"/>
      <c r="S160" s="25"/>
      <c r="T160" s="25"/>
    </row>
    <row r="161" spans="1:20" s="7" customFormat="1" ht="16.5">
      <c r="A161" s="20"/>
      <c r="B161" s="20"/>
      <c r="J161" s="25"/>
      <c r="K161" s="25"/>
      <c r="L161" s="25"/>
      <c r="M161" s="25"/>
      <c r="N161" s="25"/>
      <c r="O161" s="25"/>
      <c r="P161" s="25"/>
      <c r="Q161" s="25"/>
      <c r="R161" s="25"/>
      <c r="S161" s="25"/>
      <c r="T161" s="25"/>
    </row>
    <row r="162" spans="1:20" s="7" customFormat="1" ht="16.5">
      <c r="A162" s="20"/>
      <c r="B162" s="20"/>
      <c r="J162" s="25"/>
      <c r="K162" s="25"/>
      <c r="L162" s="25"/>
      <c r="M162" s="25"/>
      <c r="N162" s="25"/>
      <c r="O162" s="25"/>
      <c r="P162" s="25"/>
      <c r="Q162" s="25"/>
      <c r="R162" s="25"/>
      <c r="S162" s="25"/>
      <c r="T162" s="25"/>
    </row>
    <row r="163" spans="1:20" s="7" customFormat="1" ht="16.5">
      <c r="A163" s="20"/>
      <c r="B163" s="20"/>
      <c r="J163" s="25"/>
      <c r="K163" s="25"/>
      <c r="L163" s="25"/>
      <c r="M163" s="25"/>
      <c r="N163" s="25"/>
      <c r="O163" s="25"/>
      <c r="P163" s="25"/>
      <c r="Q163" s="25"/>
      <c r="R163" s="25"/>
      <c r="S163" s="25"/>
      <c r="T163" s="25"/>
    </row>
    <row r="164" spans="1:20" s="7" customFormat="1" ht="16.5">
      <c r="A164" s="20"/>
      <c r="B164" s="20"/>
      <c r="J164" s="25"/>
      <c r="K164" s="25"/>
      <c r="L164" s="25"/>
      <c r="M164" s="25"/>
      <c r="N164" s="25"/>
      <c r="O164" s="25"/>
      <c r="P164" s="25"/>
      <c r="Q164" s="25"/>
      <c r="R164" s="25"/>
      <c r="S164" s="25"/>
      <c r="T164" s="25"/>
    </row>
    <row r="165" spans="1:20" s="7" customFormat="1" ht="16.5">
      <c r="A165" s="20"/>
      <c r="B165" s="20"/>
      <c r="J165" s="25"/>
      <c r="K165" s="25"/>
      <c r="L165" s="25"/>
      <c r="M165" s="25"/>
      <c r="N165" s="25"/>
      <c r="O165" s="25"/>
      <c r="P165" s="25"/>
      <c r="Q165" s="25"/>
      <c r="R165" s="25"/>
      <c r="S165" s="25"/>
      <c r="T165" s="25"/>
    </row>
    <row r="166" spans="1:20" s="7" customFormat="1" ht="16.5">
      <c r="A166" s="20"/>
      <c r="B166" s="20"/>
      <c r="J166" s="25"/>
      <c r="K166" s="25"/>
      <c r="L166" s="25"/>
      <c r="M166" s="25"/>
      <c r="N166" s="25"/>
      <c r="O166" s="25"/>
      <c r="P166" s="25"/>
      <c r="Q166" s="25"/>
      <c r="R166" s="25"/>
      <c r="S166" s="25"/>
      <c r="T166" s="25"/>
    </row>
    <row r="167" spans="1:20" s="7" customFormat="1" ht="16.5">
      <c r="A167" s="20"/>
      <c r="B167" s="20"/>
      <c r="J167" s="25"/>
      <c r="K167" s="25"/>
      <c r="L167" s="25"/>
      <c r="M167" s="25"/>
      <c r="N167" s="25"/>
      <c r="O167" s="25"/>
      <c r="P167" s="25"/>
      <c r="Q167" s="25"/>
      <c r="R167" s="25"/>
      <c r="S167" s="25"/>
      <c r="T167" s="25"/>
    </row>
    <row r="168" spans="1:20" s="7" customFormat="1" ht="16.5">
      <c r="A168" s="20"/>
      <c r="B168" s="20"/>
      <c r="J168" s="25"/>
      <c r="K168" s="25"/>
      <c r="L168" s="25"/>
      <c r="M168" s="25"/>
      <c r="N168" s="25"/>
      <c r="O168" s="25"/>
      <c r="P168" s="25"/>
      <c r="Q168" s="25"/>
      <c r="R168" s="25"/>
      <c r="S168" s="25"/>
      <c r="T168" s="25"/>
    </row>
    <row r="169" spans="1:20" s="7" customFormat="1" ht="16.5">
      <c r="A169" s="20"/>
      <c r="B169" s="20"/>
      <c r="J169" s="25"/>
      <c r="K169" s="25"/>
      <c r="L169" s="25"/>
      <c r="M169" s="25"/>
      <c r="N169" s="25"/>
      <c r="O169" s="25"/>
      <c r="P169" s="25"/>
      <c r="Q169" s="25"/>
      <c r="R169" s="25"/>
      <c r="S169" s="25"/>
      <c r="T169" s="25"/>
    </row>
    <row r="170" spans="1:20" s="7" customFormat="1" ht="16.5">
      <c r="A170" s="20"/>
      <c r="B170" s="20"/>
      <c r="J170" s="25"/>
      <c r="K170" s="25"/>
      <c r="L170" s="25"/>
      <c r="M170" s="25"/>
      <c r="N170" s="25"/>
      <c r="O170" s="25"/>
      <c r="P170" s="25"/>
      <c r="Q170" s="25"/>
      <c r="R170" s="25"/>
      <c r="S170" s="25"/>
      <c r="T170" s="25"/>
    </row>
    <row r="171" spans="1:20" s="7" customFormat="1" ht="16.5">
      <c r="A171" s="20"/>
      <c r="B171" s="20"/>
      <c r="J171" s="25"/>
      <c r="K171" s="25"/>
      <c r="L171" s="25"/>
      <c r="M171" s="25"/>
      <c r="N171" s="25"/>
      <c r="O171" s="25"/>
      <c r="P171" s="25"/>
      <c r="Q171" s="25"/>
      <c r="R171" s="25"/>
      <c r="S171" s="25"/>
      <c r="T171" s="25"/>
    </row>
    <row r="172" spans="1:20" s="7" customFormat="1" ht="16.5">
      <c r="A172" s="20"/>
      <c r="B172" s="20"/>
      <c r="J172" s="25"/>
      <c r="K172" s="25"/>
      <c r="L172" s="25"/>
      <c r="M172" s="25"/>
      <c r="N172" s="25"/>
      <c r="O172" s="25"/>
      <c r="P172" s="25"/>
      <c r="Q172" s="25"/>
      <c r="R172" s="25"/>
      <c r="S172" s="25"/>
      <c r="T172" s="25"/>
    </row>
    <row r="173" spans="1:20" s="7" customFormat="1" ht="16.5">
      <c r="A173" s="20"/>
      <c r="B173" s="20"/>
      <c r="J173" s="25"/>
      <c r="K173" s="25"/>
      <c r="L173" s="25"/>
      <c r="M173" s="25"/>
      <c r="N173" s="25"/>
      <c r="O173" s="25"/>
      <c r="P173" s="25"/>
      <c r="Q173" s="25"/>
      <c r="R173" s="25"/>
      <c r="S173" s="25"/>
      <c r="T173" s="25"/>
    </row>
    <row r="174" spans="1:20" s="7" customFormat="1" ht="16.5">
      <c r="A174" s="20"/>
      <c r="B174" s="20"/>
      <c r="J174" s="25"/>
      <c r="K174" s="25"/>
      <c r="L174" s="25"/>
      <c r="M174" s="25"/>
      <c r="N174" s="25"/>
      <c r="O174" s="25"/>
      <c r="P174" s="25"/>
      <c r="Q174" s="25"/>
      <c r="R174" s="25"/>
      <c r="S174" s="25"/>
      <c r="T174" s="25"/>
    </row>
    <row r="175" spans="1:20" s="7" customFormat="1" ht="16.5">
      <c r="A175" s="20"/>
      <c r="B175" s="20"/>
      <c r="J175" s="25"/>
      <c r="K175" s="25"/>
      <c r="L175" s="25"/>
      <c r="M175" s="25"/>
      <c r="N175" s="25"/>
      <c r="O175" s="25"/>
      <c r="P175" s="25"/>
      <c r="Q175" s="25"/>
      <c r="R175" s="25"/>
      <c r="S175" s="25"/>
      <c r="T175" s="25"/>
    </row>
    <row r="176" spans="1:20" s="7" customFormat="1" ht="16.5">
      <c r="A176" s="20"/>
      <c r="B176" s="20"/>
      <c r="J176" s="25"/>
      <c r="K176" s="25"/>
      <c r="L176" s="25"/>
      <c r="M176" s="25"/>
      <c r="N176" s="25"/>
      <c r="O176" s="25"/>
      <c r="P176" s="25"/>
      <c r="Q176" s="25"/>
      <c r="R176" s="25"/>
      <c r="S176" s="25"/>
      <c r="T176" s="25"/>
    </row>
    <row r="177" spans="1:20" s="7" customFormat="1" ht="16.5">
      <c r="A177" s="20"/>
      <c r="B177" s="20"/>
      <c r="J177" s="25"/>
      <c r="K177" s="25"/>
      <c r="L177" s="25"/>
      <c r="M177" s="25"/>
      <c r="N177" s="25"/>
      <c r="O177" s="25"/>
      <c r="P177" s="25"/>
      <c r="Q177" s="25"/>
      <c r="R177" s="25"/>
      <c r="S177" s="25"/>
      <c r="T177" s="25"/>
    </row>
    <row r="178" spans="1:20" s="7" customFormat="1" ht="16.5">
      <c r="A178" s="20"/>
      <c r="B178" s="20"/>
      <c r="J178" s="25"/>
      <c r="K178" s="25"/>
      <c r="L178" s="25"/>
      <c r="M178" s="25"/>
      <c r="N178" s="25"/>
      <c r="O178" s="25"/>
      <c r="P178" s="25"/>
      <c r="Q178" s="25"/>
      <c r="R178" s="25"/>
      <c r="S178" s="25"/>
      <c r="T178" s="25"/>
    </row>
    <row r="179" spans="1:20" s="7" customFormat="1" ht="16.5">
      <c r="A179" s="20"/>
      <c r="B179" s="20"/>
      <c r="J179" s="25"/>
      <c r="K179" s="25"/>
      <c r="L179" s="25"/>
      <c r="M179" s="25"/>
      <c r="N179" s="25"/>
      <c r="O179" s="25"/>
      <c r="P179" s="25"/>
      <c r="Q179" s="25"/>
      <c r="R179" s="25"/>
      <c r="S179" s="25"/>
      <c r="T179" s="25"/>
    </row>
    <row r="180" spans="1:20" s="7" customFormat="1" ht="16.5">
      <c r="A180" s="20"/>
      <c r="B180" s="20"/>
      <c r="J180" s="25"/>
      <c r="K180" s="25"/>
      <c r="L180" s="25"/>
      <c r="M180" s="25"/>
      <c r="N180" s="25"/>
      <c r="O180" s="25"/>
      <c r="P180" s="25"/>
      <c r="Q180" s="25"/>
      <c r="R180" s="25"/>
      <c r="S180" s="25"/>
      <c r="T180" s="25"/>
    </row>
    <row r="181" spans="1:20" s="7" customFormat="1" ht="16.5">
      <c r="A181" s="20"/>
      <c r="B181" s="20"/>
      <c r="J181" s="25"/>
      <c r="K181" s="25"/>
      <c r="L181" s="25"/>
      <c r="M181" s="25"/>
      <c r="N181" s="25"/>
      <c r="O181" s="25"/>
      <c r="P181" s="25"/>
      <c r="Q181" s="25"/>
      <c r="R181" s="25"/>
      <c r="S181" s="25"/>
      <c r="T181" s="25"/>
    </row>
    <row r="182" spans="1:20" s="7" customFormat="1" ht="16.5">
      <c r="A182" s="20"/>
      <c r="B182" s="20"/>
      <c r="J182" s="25"/>
      <c r="K182" s="25"/>
      <c r="L182" s="25"/>
      <c r="M182" s="25"/>
      <c r="N182" s="25"/>
      <c r="O182" s="25"/>
      <c r="P182" s="25"/>
      <c r="Q182" s="25"/>
      <c r="R182" s="25"/>
      <c r="S182" s="25"/>
      <c r="T182" s="25"/>
    </row>
    <row r="183" spans="1:20" s="7" customFormat="1" ht="16.5">
      <c r="A183" s="20"/>
      <c r="B183" s="20"/>
      <c r="J183" s="25"/>
      <c r="K183" s="25"/>
      <c r="L183" s="25"/>
      <c r="M183" s="25"/>
      <c r="N183" s="25"/>
      <c r="O183" s="25"/>
      <c r="P183" s="25"/>
      <c r="Q183" s="25"/>
      <c r="R183" s="25"/>
      <c r="S183" s="25"/>
      <c r="T183" s="25"/>
    </row>
    <row r="184" spans="1:20" s="7" customFormat="1" ht="16.5">
      <c r="A184" s="20"/>
      <c r="B184" s="20"/>
      <c r="J184" s="25"/>
      <c r="K184" s="25"/>
      <c r="L184" s="25"/>
      <c r="M184" s="25"/>
      <c r="N184" s="25"/>
      <c r="O184" s="25"/>
      <c r="P184" s="25"/>
      <c r="Q184" s="25"/>
      <c r="R184" s="25"/>
      <c r="S184" s="25"/>
      <c r="T184" s="25"/>
    </row>
    <row r="185" spans="1:20" s="7" customFormat="1" ht="16.5">
      <c r="A185" s="20"/>
      <c r="B185" s="20"/>
      <c r="J185" s="25"/>
      <c r="K185" s="25"/>
      <c r="L185" s="25"/>
      <c r="M185" s="25"/>
      <c r="N185" s="25"/>
      <c r="O185" s="25"/>
      <c r="P185" s="25"/>
      <c r="Q185" s="25"/>
      <c r="R185" s="25"/>
      <c r="S185" s="25"/>
      <c r="T185" s="25"/>
    </row>
    <row r="186" spans="1:20" s="7" customFormat="1" ht="16.5">
      <c r="A186" s="20"/>
      <c r="B186" s="20"/>
      <c r="J186" s="25"/>
      <c r="K186" s="25"/>
      <c r="L186" s="25"/>
      <c r="M186" s="25"/>
      <c r="N186" s="25"/>
      <c r="O186" s="25"/>
      <c r="P186" s="25"/>
      <c r="Q186" s="25"/>
      <c r="R186" s="25"/>
      <c r="S186" s="25"/>
      <c r="T186" s="25"/>
    </row>
    <row r="187" spans="1:20" s="7" customFormat="1" ht="16.5">
      <c r="A187" s="20"/>
      <c r="B187" s="20"/>
      <c r="J187" s="25"/>
      <c r="K187" s="25"/>
      <c r="L187" s="25"/>
      <c r="M187" s="25"/>
      <c r="N187" s="25"/>
      <c r="O187" s="25"/>
      <c r="P187" s="25"/>
      <c r="Q187" s="25"/>
      <c r="R187" s="25"/>
      <c r="S187" s="25"/>
      <c r="T187" s="25"/>
    </row>
    <row r="188" spans="1:20" s="7" customFormat="1" ht="16.5">
      <c r="A188" s="20"/>
      <c r="B188" s="20"/>
      <c r="J188" s="25"/>
      <c r="K188" s="25"/>
      <c r="L188" s="25"/>
      <c r="M188" s="25"/>
      <c r="N188" s="25"/>
      <c r="O188" s="25"/>
      <c r="P188" s="25"/>
      <c r="Q188" s="25"/>
      <c r="R188" s="25"/>
      <c r="S188" s="25"/>
      <c r="T188" s="25"/>
    </row>
    <row r="189" spans="1:20" s="7" customFormat="1" ht="16.5">
      <c r="A189" s="20"/>
      <c r="B189" s="20"/>
      <c r="J189" s="25"/>
      <c r="K189" s="25"/>
      <c r="L189" s="25"/>
      <c r="M189" s="25"/>
      <c r="N189" s="25"/>
      <c r="O189" s="25"/>
      <c r="P189" s="25"/>
      <c r="Q189" s="25"/>
      <c r="R189" s="25"/>
      <c r="S189" s="25"/>
      <c r="T189" s="25"/>
    </row>
    <row r="190" spans="1:20" s="7" customFormat="1" ht="16.5">
      <c r="A190" s="20"/>
      <c r="B190" s="20"/>
      <c r="J190" s="25"/>
      <c r="K190" s="25"/>
      <c r="L190" s="25"/>
      <c r="M190" s="25"/>
      <c r="N190" s="25"/>
      <c r="O190" s="25"/>
      <c r="P190" s="25"/>
      <c r="Q190" s="25"/>
      <c r="R190" s="25"/>
      <c r="S190" s="25"/>
      <c r="T190" s="25"/>
    </row>
    <row r="191" spans="1:20" s="7" customFormat="1" ht="16.5">
      <c r="A191" s="20"/>
      <c r="B191" s="20"/>
      <c r="J191" s="25"/>
      <c r="K191" s="25"/>
      <c r="L191" s="25"/>
      <c r="M191" s="25"/>
      <c r="N191" s="25"/>
      <c r="O191" s="25"/>
      <c r="P191" s="25"/>
      <c r="Q191" s="25"/>
      <c r="R191" s="25"/>
      <c r="S191" s="25"/>
      <c r="T191" s="25"/>
    </row>
    <row r="192" spans="1:20" s="7" customFormat="1" ht="16.5">
      <c r="A192" s="20"/>
      <c r="B192" s="20"/>
      <c r="J192" s="25"/>
      <c r="K192" s="25"/>
      <c r="L192" s="25"/>
      <c r="M192" s="25"/>
      <c r="N192" s="25"/>
      <c r="O192" s="25"/>
      <c r="P192" s="25"/>
      <c r="Q192" s="25"/>
      <c r="R192" s="25"/>
      <c r="S192" s="25"/>
      <c r="T192" s="25"/>
    </row>
    <row r="193" spans="1:20" s="7" customFormat="1" ht="16.5">
      <c r="A193" s="20"/>
      <c r="B193" s="20"/>
      <c r="J193" s="25"/>
      <c r="K193" s="25"/>
      <c r="L193" s="25"/>
      <c r="M193" s="25"/>
      <c r="N193" s="25"/>
      <c r="O193" s="25"/>
      <c r="P193" s="25"/>
      <c r="Q193" s="25"/>
      <c r="R193" s="25"/>
      <c r="S193" s="25"/>
      <c r="T193" s="25"/>
    </row>
    <row r="194" spans="1:20" s="7" customFormat="1" ht="16.5">
      <c r="A194" s="20"/>
      <c r="B194" s="20"/>
      <c r="J194" s="25"/>
      <c r="K194" s="25"/>
      <c r="L194" s="25"/>
      <c r="M194" s="25"/>
      <c r="N194" s="25"/>
      <c r="O194" s="25"/>
      <c r="P194" s="25"/>
      <c r="Q194" s="25"/>
      <c r="R194" s="25"/>
      <c r="S194" s="25"/>
      <c r="T194" s="25"/>
    </row>
    <row r="195" spans="1:20" s="7" customFormat="1" ht="16.5">
      <c r="A195" s="20"/>
      <c r="B195" s="20"/>
      <c r="J195" s="25"/>
      <c r="K195" s="25"/>
      <c r="L195" s="25"/>
      <c r="M195" s="25"/>
      <c r="N195" s="25"/>
      <c r="O195" s="25"/>
      <c r="P195" s="25"/>
      <c r="Q195" s="25"/>
      <c r="R195" s="25"/>
      <c r="S195" s="25"/>
      <c r="T195" s="25"/>
    </row>
    <row r="196" spans="1:20" s="7" customFormat="1" ht="16.5">
      <c r="A196" s="20"/>
      <c r="B196" s="20"/>
      <c r="J196" s="25"/>
      <c r="K196" s="25"/>
      <c r="L196" s="25"/>
      <c r="M196" s="25"/>
      <c r="N196" s="25"/>
      <c r="O196" s="25"/>
      <c r="P196" s="25"/>
      <c r="Q196" s="25"/>
      <c r="R196" s="25"/>
      <c r="S196" s="25"/>
      <c r="T196" s="25"/>
    </row>
    <row r="197" spans="1:20" s="7" customFormat="1" ht="16.5">
      <c r="A197" s="20"/>
      <c r="B197" s="20"/>
      <c r="J197" s="25"/>
      <c r="K197" s="25"/>
      <c r="L197" s="25"/>
      <c r="M197" s="25"/>
      <c r="N197" s="25"/>
      <c r="O197" s="25"/>
      <c r="P197" s="25"/>
      <c r="Q197" s="25"/>
      <c r="R197" s="25"/>
      <c r="S197" s="25"/>
      <c r="T197" s="25"/>
    </row>
    <row r="198" spans="1:20" s="7" customFormat="1" ht="16.5">
      <c r="A198" s="20"/>
      <c r="B198" s="20"/>
      <c r="J198" s="25"/>
      <c r="K198" s="25"/>
      <c r="L198" s="25"/>
      <c r="M198" s="25"/>
      <c r="N198" s="25"/>
      <c r="O198" s="25"/>
      <c r="P198" s="25"/>
      <c r="Q198" s="25"/>
      <c r="R198" s="25"/>
      <c r="S198" s="25"/>
      <c r="T198" s="25"/>
    </row>
    <row r="199" spans="1:20" s="7" customFormat="1" ht="16.5">
      <c r="A199" s="20"/>
      <c r="B199" s="20"/>
      <c r="J199" s="25"/>
      <c r="K199" s="25"/>
      <c r="L199" s="25"/>
      <c r="M199" s="25"/>
      <c r="N199" s="25"/>
      <c r="O199" s="25"/>
      <c r="P199" s="25"/>
      <c r="Q199" s="25"/>
      <c r="R199" s="25"/>
      <c r="S199" s="25"/>
      <c r="T199" s="25"/>
    </row>
    <row r="200" spans="1:20" s="7" customFormat="1" ht="16.5">
      <c r="A200" s="20"/>
      <c r="B200" s="20"/>
      <c r="J200" s="25"/>
      <c r="K200" s="25"/>
      <c r="L200" s="25"/>
      <c r="M200" s="25"/>
      <c r="N200" s="25"/>
      <c r="O200" s="25"/>
      <c r="P200" s="25"/>
      <c r="Q200" s="25"/>
      <c r="R200" s="25"/>
      <c r="S200" s="25"/>
      <c r="T200" s="25"/>
    </row>
    <row r="201" spans="1:20" s="7" customFormat="1" ht="16.5">
      <c r="A201" s="20"/>
      <c r="B201" s="20"/>
      <c r="J201" s="25"/>
      <c r="K201" s="25"/>
      <c r="L201" s="25"/>
      <c r="M201" s="25"/>
      <c r="N201" s="25"/>
      <c r="O201" s="25"/>
      <c r="P201" s="25"/>
      <c r="Q201" s="25"/>
      <c r="R201" s="25"/>
      <c r="S201" s="25"/>
      <c r="T201" s="25"/>
    </row>
    <row r="202" spans="1:20" s="7" customFormat="1" ht="16.5">
      <c r="A202" s="20"/>
      <c r="B202" s="20"/>
      <c r="J202" s="25"/>
      <c r="K202" s="25"/>
      <c r="L202" s="25"/>
      <c r="M202" s="25"/>
      <c r="N202" s="25"/>
      <c r="O202" s="25"/>
      <c r="P202" s="25"/>
      <c r="Q202" s="25"/>
      <c r="R202" s="25"/>
      <c r="S202" s="25"/>
      <c r="T202" s="25"/>
    </row>
    <row r="203" spans="1:20" s="7" customFormat="1" ht="16.5">
      <c r="A203" s="20"/>
      <c r="B203" s="20"/>
      <c r="J203" s="25"/>
      <c r="K203" s="25"/>
      <c r="L203" s="25"/>
      <c r="M203" s="25"/>
      <c r="N203" s="25"/>
      <c r="O203" s="25"/>
      <c r="P203" s="25"/>
      <c r="Q203" s="25"/>
      <c r="R203" s="25"/>
      <c r="S203" s="25"/>
      <c r="T203" s="25"/>
    </row>
    <row r="204" spans="1:20" s="7" customFormat="1" ht="16.5">
      <c r="A204" s="20"/>
      <c r="B204" s="20"/>
      <c r="J204" s="25"/>
      <c r="K204" s="25"/>
      <c r="L204" s="25"/>
      <c r="M204" s="25"/>
      <c r="N204" s="25"/>
      <c r="O204" s="25"/>
      <c r="P204" s="25"/>
      <c r="Q204" s="25"/>
      <c r="R204" s="25"/>
      <c r="S204" s="25"/>
      <c r="T204" s="25"/>
    </row>
    <row r="205" spans="1:20" s="7" customFormat="1" ht="16.5">
      <c r="A205" s="20"/>
      <c r="B205" s="20"/>
      <c r="J205" s="25"/>
      <c r="K205" s="25"/>
      <c r="L205" s="25"/>
      <c r="M205" s="25"/>
      <c r="N205" s="25"/>
      <c r="O205" s="25"/>
      <c r="P205" s="25"/>
      <c r="Q205" s="25"/>
      <c r="R205" s="25"/>
      <c r="S205" s="25"/>
      <c r="T205" s="25"/>
    </row>
    <row r="206" spans="1:20" s="7" customFormat="1" ht="16.5">
      <c r="A206" s="20"/>
      <c r="B206" s="20"/>
      <c r="J206" s="25"/>
      <c r="K206" s="25"/>
      <c r="L206" s="25"/>
      <c r="M206" s="25"/>
      <c r="N206" s="25"/>
      <c r="O206" s="25"/>
      <c r="P206" s="25"/>
      <c r="Q206" s="25"/>
      <c r="R206" s="25"/>
      <c r="S206" s="25"/>
      <c r="T206" s="25"/>
    </row>
    <row r="207" spans="1:20" s="7" customFormat="1" ht="16.5">
      <c r="A207" s="20"/>
      <c r="B207" s="20"/>
      <c r="J207" s="25"/>
      <c r="K207" s="25"/>
      <c r="L207" s="25"/>
      <c r="M207" s="25"/>
      <c r="N207" s="25"/>
      <c r="O207" s="25"/>
      <c r="P207" s="25"/>
      <c r="Q207" s="25"/>
      <c r="R207" s="25"/>
      <c r="S207" s="25"/>
      <c r="T207" s="25"/>
    </row>
    <row r="208" spans="1:20" s="7" customFormat="1" ht="16.5">
      <c r="A208" s="20"/>
      <c r="B208" s="20"/>
      <c r="J208" s="25"/>
      <c r="K208" s="25"/>
      <c r="L208" s="25"/>
      <c r="M208" s="25"/>
      <c r="N208" s="25"/>
      <c r="O208" s="25"/>
      <c r="P208" s="25"/>
      <c r="Q208" s="25"/>
      <c r="R208" s="25"/>
      <c r="S208" s="25"/>
      <c r="T208" s="25"/>
    </row>
    <row r="209" spans="1:20" s="7" customFormat="1" ht="16.5">
      <c r="A209" s="20"/>
      <c r="B209" s="20"/>
      <c r="J209" s="25"/>
      <c r="K209" s="25"/>
      <c r="L209" s="25"/>
      <c r="M209" s="25"/>
      <c r="N209" s="25"/>
      <c r="O209" s="25"/>
      <c r="P209" s="25"/>
      <c r="Q209" s="25"/>
      <c r="R209" s="25"/>
      <c r="S209" s="25"/>
      <c r="T209" s="25"/>
    </row>
    <row r="210" spans="1:20" s="7" customFormat="1" ht="16.5">
      <c r="A210" s="20"/>
      <c r="B210" s="20"/>
      <c r="J210" s="25"/>
      <c r="K210" s="25"/>
      <c r="L210" s="25"/>
      <c r="M210" s="25"/>
      <c r="N210" s="25"/>
      <c r="O210" s="25"/>
      <c r="P210" s="25"/>
      <c r="Q210" s="25"/>
      <c r="R210" s="25"/>
      <c r="S210" s="25"/>
      <c r="T210" s="25"/>
    </row>
    <row r="211" spans="1:20" s="7" customFormat="1" ht="16.5">
      <c r="A211" s="20"/>
      <c r="B211" s="20"/>
      <c r="J211" s="25"/>
      <c r="K211" s="25"/>
      <c r="L211" s="25"/>
      <c r="M211" s="25"/>
      <c r="N211" s="25"/>
      <c r="O211" s="25"/>
      <c r="P211" s="25"/>
      <c r="Q211" s="25"/>
      <c r="R211" s="25"/>
      <c r="S211" s="25"/>
      <c r="T211" s="25"/>
    </row>
    <row r="212" spans="1:20" s="7" customFormat="1" ht="16.5">
      <c r="A212" s="20"/>
      <c r="B212" s="20"/>
      <c r="J212" s="25"/>
      <c r="K212" s="25"/>
      <c r="L212" s="25"/>
      <c r="M212" s="25"/>
      <c r="N212" s="25"/>
      <c r="O212" s="25"/>
      <c r="P212" s="25"/>
      <c r="Q212" s="25"/>
      <c r="R212" s="25"/>
      <c r="S212" s="25"/>
      <c r="T212" s="25"/>
    </row>
    <row r="213" spans="1:20" s="7" customFormat="1" ht="16.5">
      <c r="A213" s="20"/>
      <c r="B213" s="20"/>
      <c r="J213" s="25"/>
      <c r="K213" s="25"/>
      <c r="L213" s="25"/>
      <c r="M213" s="25"/>
      <c r="N213" s="25"/>
      <c r="O213" s="25"/>
      <c r="P213" s="25"/>
      <c r="Q213" s="25"/>
      <c r="R213" s="25"/>
      <c r="S213" s="25"/>
      <c r="T213" s="25"/>
    </row>
    <row r="214" spans="1:20" s="7" customFormat="1" ht="16.5">
      <c r="A214" s="20"/>
      <c r="B214" s="20"/>
      <c r="J214" s="25"/>
      <c r="K214" s="25"/>
      <c r="L214" s="25"/>
      <c r="M214" s="25"/>
      <c r="N214" s="25"/>
      <c r="O214" s="25"/>
      <c r="P214" s="25"/>
      <c r="Q214" s="25"/>
      <c r="R214" s="25"/>
      <c r="S214" s="25"/>
      <c r="T214" s="25"/>
    </row>
    <row r="215" spans="1:20" s="7" customFormat="1" ht="16.5">
      <c r="A215" s="20"/>
      <c r="B215" s="20"/>
      <c r="J215" s="25"/>
      <c r="K215" s="25"/>
      <c r="L215" s="25"/>
      <c r="M215" s="25"/>
      <c r="N215" s="25"/>
      <c r="O215" s="25"/>
      <c r="P215" s="25"/>
      <c r="Q215" s="25"/>
      <c r="R215" s="25"/>
      <c r="S215" s="25"/>
      <c r="T215" s="25"/>
    </row>
    <row r="216" spans="1:20" s="7" customFormat="1" ht="16.5">
      <c r="A216" s="20"/>
      <c r="B216" s="20"/>
      <c r="J216" s="25"/>
      <c r="K216" s="25"/>
      <c r="L216" s="25"/>
      <c r="M216" s="25"/>
      <c r="N216" s="25"/>
      <c r="O216" s="25"/>
      <c r="P216" s="25"/>
      <c r="Q216" s="25"/>
      <c r="R216" s="25"/>
      <c r="S216" s="25"/>
      <c r="T216" s="25"/>
    </row>
    <row r="217" spans="1:20" s="7" customFormat="1" ht="16.5">
      <c r="A217" s="20"/>
      <c r="B217" s="20"/>
      <c r="J217" s="25"/>
      <c r="K217" s="25"/>
      <c r="L217" s="25"/>
      <c r="M217" s="25"/>
      <c r="N217" s="25"/>
      <c r="O217" s="25"/>
      <c r="P217" s="25"/>
      <c r="Q217" s="25"/>
      <c r="R217" s="25"/>
      <c r="S217" s="25"/>
      <c r="T217" s="25"/>
    </row>
    <row r="218" spans="1:20" s="7" customFormat="1" ht="16.5">
      <c r="A218" s="20"/>
      <c r="B218" s="20"/>
      <c r="J218" s="25"/>
      <c r="K218" s="25"/>
      <c r="L218" s="25"/>
      <c r="M218" s="25"/>
      <c r="N218" s="25"/>
      <c r="O218" s="25"/>
      <c r="P218" s="25"/>
      <c r="Q218" s="25"/>
      <c r="R218" s="25"/>
      <c r="S218" s="25"/>
      <c r="T218" s="25"/>
    </row>
    <row r="219" spans="1:20" s="7" customFormat="1" ht="16.5">
      <c r="A219" s="20"/>
      <c r="B219" s="20"/>
      <c r="J219" s="25"/>
      <c r="K219" s="25"/>
      <c r="L219" s="25"/>
      <c r="M219" s="25"/>
      <c r="N219" s="25"/>
      <c r="O219" s="25"/>
      <c r="P219" s="25"/>
      <c r="Q219" s="25"/>
      <c r="R219" s="25"/>
      <c r="S219" s="25"/>
      <c r="T219" s="25"/>
    </row>
    <row r="220" spans="1:20" s="7" customFormat="1" ht="16.5">
      <c r="A220" s="20"/>
      <c r="B220" s="20"/>
      <c r="J220" s="25"/>
      <c r="K220" s="25"/>
      <c r="L220" s="25"/>
      <c r="M220" s="25"/>
      <c r="N220" s="25"/>
      <c r="O220" s="25"/>
      <c r="P220" s="25"/>
      <c r="Q220" s="25"/>
      <c r="R220" s="25"/>
      <c r="S220" s="25"/>
      <c r="T220" s="25"/>
    </row>
    <row r="221" spans="1:20" s="7" customFormat="1" ht="16.5">
      <c r="A221" s="20"/>
      <c r="B221" s="20"/>
      <c r="J221" s="25"/>
      <c r="K221" s="25"/>
      <c r="L221" s="25"/>
      <c r="M221" s="25"/>
      <c r="N221" s="25"/>
      <c r="O221" s="25"/>
      <c r="P221" s="25"/>
      <c r="Q221" s="25"/>
      <c r="R221" s="25"/>
      <c r="S221" s="25"/>
      <c r="T221" s="25"/>
    </row>
    <row r="222" spans="1:20" s="7" customFormat="1" ht="16.5">
      <c r="A222" s="20"/>
      <c r="B222" s="20"/>
      <c r="J222" s="25"/>
      <c r="K222" s="25"/>
      <c r="L222" s="25"/>
      <c r="M222" s="25"/>
      <c r="N222" s="25"/>
      <c r="O222" s="25"/>
      <c r="P222" s="25"/>
      <c r="Q222" s="25"/>
      <c r="R222" s="25"/>
      <c r="S222" s="25"/>
      <c r="T222" s="25"/>
    </row>
    <row r="223" spans="1:20" s="7" customFormat="1" ht="16.5">
      <c r="A223" s="20"/>
      <c r="B223" s="20"/>
      <c r="J223" s="25"/>
      <c r="K223" s="25"/>
      <c r="L223" s="25"/>
      <c r="M223" s="25"/>
      <c r="N223" s="25"/>
      <c r="O223" s="25"/>
      <c r="P223" s="25"/>
      <c r="Q223" s="25"/>
      <c r="R223" s="25"/>
      <c r="S223" s="25"/>
      <c r="T223" s="25"/>
    </row>
    <row r="224" spans="1:20" s="7" customFormat="1" ht="16.5">
      <c r="A224" s="20"/>
      <c r="B224" s="20"/>
      <c r="J224" s="25"/>
      <c r="K224" s="25"/>
      <c r="L224" s="25"/>
      <c r="M224" s="25"/>
      <c r="N224" s="25"/>
      <c r="O224" s="25"/>
      <c r="P224" s="25"/>
      <c r="Q224" s="25"/>
      <c r="R224" s="25"/>
      <c r="S224" s="25"/>
      <c r="T224" s="25"/>
    </row>
    <row r="225" spans="1:20" s="7" customFormat="1" ht="16.5">
      <c r="A225" s="20"/>
      <c r="B225" s="20"/>
      <c r="J225" s="25"/>
      <c r="K225" s="25"/>
      <c r="L225" s="25"/>
      <c r="M225" s="25"/>
      <c r="N225" s="25"/>
      <c r="O225" s="25"/>
      <c r="P225" s="25"/>
      <c r="Q225" s="25"/>
      <c r="R225" s="25"/>
      <c r="S225" s="25"/>
      <c r="T225" s="25"/>
    </row>
    <row r="226" spans="1:20" s="7" customFormat="1" ht="16.5">
      <c r="A226" s="20"/>
      <c r="B226" s="20"/>
      <c r="J226" s="25"/>
      <c r="K226" s="25"/>
      <c r="L226" s="25"/>
      <c r="M226" s="25"/>
      <c r="N226" s="25"/>
      <c r="O226" s="25"/>
      <c r="P226" s="25"/>
      <c r="Q226" s="25"/>
      <c r="R226" s="25"/>
      <c r="S226" s="25"/>
      <c r="T226" s="25"/>
    </row>
    <row r="227" spans="1:20" s="7" customFormat="1" ht="16.5">
      <c r="A227" s="20"/>
      <c r="B227" s="20"/>
      <c r="J227" s="25"/>
      <c r="K227" s="25"/>
      <c r="L227" s="25"/>
      <c r="M227" s="25"/>
      <c r="N227" s="25"/>
      <c r="O227" s="25"/>
      <c r="P227" s="25"/>
      <c r="Q227" s="25"/>
      <c r="R227" s="25"/>
      <c r="S227" s="25"/>
      <c r="T227" s="25"/>
    </row>
    <row r="228" spans="1:20" s="7" customFormat="1" ht="16.5">
      <c r="A228" s="20"/>
      <c r="B228" s="20"/>
      <c r="J228" s="25"/>
      <c r="K228" s="25"/>
      <c r="L228" s="25"/>
      <c r="M228" s="25"/>
      <c r="N228" s="25"/>
      <c r="O228" s="25"/>
      <c r="P228" s="25"/>
      <c r="Q228" s="25"/>
      <c r="R228" s="25"/>
      <c r="S228" s="25"/>
      <c r="T228" s="25"/>
    </row>
    <row r="229" spans="1:20" s="7" customFormat="1" ht="16.5">
      <c r="A229" s="20"/>
      <c r="B229" s="20"/>
      <c r="J229" s="25"/>
      <c r="K229" s="25"/>
      <c r="L229" s="25"/>
      <c r="M229" s="25"/>
      <c r="N229" s="25"/>
      <c r="O229" s="25"/>
      <c r="P229" s="25"/>
      <c r="Q229" s="25"/>
      <c r="R229" s="25"/>
      <c r="S229" s="25"/>
      <c r="T229" s="25"/>
    </row>
    <row r="230" spans="1:20" s="7" customFormat="1" ht="16.5">
      <c r="A230" s="20"/>
      <c r="B230" s="20"/>
      <c r="J230" s="25"/>
      <c r="K230" s="25"/>
      <c r="L230" s="25"/>
      <c r="M230" s="25"/>
      <c r="N230" s="25"/>
      <c r="O230" s="25"/>
      <c r="P230" s="25"/>
      <c r="Q230" s="25"/>
      <c r="R230" s="25"/>
      <c r="S230" s="25"/>
      <c r="T230" s="25"/>
    </row>
    <row r="231" spans="1:20" s="7" customFormat="1" ht="16.5">
      <c r="A231" s="20"/>
      <c r="B231" s="20"/>
      <c r="J231" s="25"/>
      <c r="K231" s="25"/>
      <c r="L231" s="25"/>
      <c r="M231" s="25"/>
      <c r="N231" s="25"/>
      <c r="O231" s="25"/>
      <c r="P231" s="25"/>
      <c r="Q231" s="25"/>
      <c r="R231" s="25"/>
      <c r="S231" s="25"/>
      <c r="T231" s="25"/>
    </row>
    <row r="232" spans="1:20" s="7" customFormat="1" ht="16.5">
      <c r="A232" s="20"/>
      <c r="B232" s="20"/>
      <c r="J232" s="25"/>
      <c r="K232" s="25"/>
      <c r="L232" s="25"/>
      <c r="M232" s="25"/>
      <c r="N232" s="25"/>
      <c r="O232" s="25"/>
      <c r="P232" s="25"/>
      <c r="Q232" s="25"/>
      <c r="R232" s="25"/>
      <c r="S232" s="25"/>
      <c r="T232" s="25"/>
    </row>
    <row r="233" spans="1:20" s="7" customFormat="1" ht="16.5">
      <c r="A233" s="20"/>
      <c r="B233" s="20"/>
      <c r="J233" s="25"/>
      <c r="K233" s="25"/>
      <c r="L233" s="25"/>
      <c r="M233" s="25"/>
      <c r="N233" s="25"/>
      <c r="O233" s="25"/>
      <c r="P233" s="25"/>
      <c r="Q233" s="25"/>
      <c r="R233" s="25"/>
      <c r="S233" s="25"/>
      <c r="T233" s="25"/>
    </row>
    <row r="234" spans="1:20" s="7" customFormat="1" ht="16.5">
      <c r="A234" s="20"/>
      <c r="B234" s="20"/>
      <c r="J234" s="25"/>
      <c r="K234" s="25"/>
      <c r="L234" s="25"/>
      <c r="M234" s="25"/>
      <c r="N234" s="25"/>
      <c r="O234" s="25"/>
      <c r="P234" s="25"/>
      <c r="Q234" s="25"/>
      <c r="R234" s="25"/>
      <c r="S234" s="25"/>
      <c r="T234" s="25"/>
    </row>
    <row r="235" spans="1:20" s="7" customFormat="1" ht="16.5">
      <c r="A235" s="20"/>
      <c r="B235" s="20"/>
      <c r="J235" s="25"/>
      <c r="K235" s="25"/>
      <c r="L235" s="25"/>
      <c r="M235" s="25"/>
      <c r="N235" s="25"/>
      <c r="O235" s="25"/>
      <c r="P235" s="25"/>
      <c r="Q235" s="25"/>
      <c r="R235" s="25"/>
      <c r="S235" s="25"/>
      <c r="T235" s="25"/>
    </row>
    <row r="236" spans="1:20" s="7" customFormat="1" ht="16.5">
      <c r="A236" s="20"/>
      <c r="B236" s="20"/>
      <c r="J236" s="25"/>
      <c r="K236" s="25"/>
      <c r="L236" s="25"/>
      <c r="M236" s="25"/>
      <c r="N236" s="25"/>
      <c r="O236" s="25"/>
      <c r="P236" s="25"/>
      <c r="Q236" s="25"/>
      <c r="R236" s="25"/>
      <c r="S236" s="25"/>
      <c r="T236" s="25"/>
    </row>
    <row r="237" spans="1:20" s="7" customFormat="1" ht="16.5">
      <c r="A237" s="20"/>
      <c r="B237" s="20"/>
      <c r="J237" s="25"/>
      <c r="K237" s="25"/>
      <c r="L237" s="25"/>
      <c r="M237" s="25"/>
      <c r="N237" s="25"/>
      <c r="O237" s="25"/>
      <c r="P237" s="25"/>
      <c r="Q237" s="25"/>
      <c r="R237" s="25"/>
      <c r="S237" s="25"/>
      <c r="T237" s="25"/>
    </row>
    <row r="238" spans="1:20" s="7" customFormat="1" ht="16.5">
      <c r="A238" s="20"/>
      <c r="B238" s="20"/>
      <c r="J238" s="25"/>
      <c r="K238" s="25"/>
      <c r="L238" s="25"/>
      <c r="M238" s="25"/>
      <c r="N238" s="25"/>
      <c r="O238" s="25"/>
      <c r="P238" s="25"/>
      <c r="Q238" s="25"/>
      <c r="R238" s="25"/>
      <c r="S238" s="25"/>
      <c r="T238" s="25"/>
    </row>
    <row r="239" spans="1:20" s="7" customFormat="1" ht="16.5">
      <c r="A239" s="20"/>
      <c r="B239" s="20"/>
      <c r="J239" s="25"/>
      <c r="K239" s="25"/>
      <c r="L239" s="25"/>
      <c r="M239" s="25"/>
      <c r="N239" s="25"/>
      <c r="O239" s="25"/>
      <c r="P239" s="25"/>
      <c r="Q239" s="25"/>
      <c r="R239" s="25"/>
      <c r="S239" s="25"/>
      <c r="T239" s="25"/>
    </row>
    <row r="240" spans="1:20" s="7" customFormat="1" ht="16.5">
      <c r="A240" s="20"/>
      <c r="B240" s="20"/>
      <c r="J240" s="25"/>
      <c r="K240" s="25"/>
      <c r="L240" s="25"/>
      <c r="M240" s="25"/>
      <c r="N240" s="25"/>
      <c r="O240" s="25"/>
      <c r="P240" s="25"/>
      <c r="Q240" s="25"/>
      <c r="R240" s="25"/>
      <c r="S240" s="25"/>
      <c r="T240" s="25"/>
    </row>
    <row r="241" spans="1:20" s="7" customFormat="1" ht="16.5">
      <c r="A241" s="20"/>
      <c r="B241" s="20"/>
      <c r="J241" s="25"/>
      <c r="K241" s="25"/>
      <c r="L241" s="25"/>
      <c r="M241" s="25"/>
      <c r="N241" s="25"/>
      <c r="O241" s="25"/>
      <c r="P241" s="25"/>
      <c r="Q241" s="25"/>
      <c r="R241" s="25"/>
      <c r="S241" s="25"/>
      <c r="T241" s="25"/>
    </row>
    <row r="242" spans="1:20" s="7" customFormat="1" ht="16.5">
      <c r="A242" s="20"/>
      <c r="B242" s="20"/>
      <c r="J242" s="25"/>
      <c r="K242" s="25"/>
      <c r="L242" s="25"/>
      <c r="M242" s="25"/>
      <c r="N242" s="25"/>
      <c r="O242" s="25"/>
      <c r="P242" s="25"/>
      <c r="Q242" s="25"/>
      <c r="R242" s="25"/>
      <c r="S242" s="25"/>
      <c r="T242" s="25"/>
    </row>
    <row r="243" spans="1:20" s="7" customFormat="1" ht="16.5">
      <c r="A243" s="20"/>
      <c r="B243" s="20"/>
      <c r="J243" s="25"/>
      <c r="K243" s="25"/>
      <c r="L243" s="25"/>
      <c r="M243" s="25"/>
      <c r="N243" s="25"/>
      <c r="O243" s="25"/>
      <c r="P243" s="25"/>
      <c r="Q243" s="25"/>
      <c r="R243" s="25"/>
      <c r="S243" s="25"/>
      <c r="T243" s="25"/>
    </row>
    <row r="244" spans="1:20" s="7" customFormat="1" ht="16.5">
      <c r="A244" s="20"/>
      <c r="B244" s="20"/>
      <c r="J244" s="25"/>
      <c r="K244" s="25"/>
      <c r="L244" s="25"/>
      <c r="M244" s="25"/>
      <c r="N244" s="25"/>
      <c r="O244" s="25"/>
      <c r="P244" s="25"/>
      <c r="Q244" s="25"/>
      <c r="R244" s="25"/>
      <c r="S244" s="25"/>
      <c r="T244" s="25"/>
    </row>
    <row r="245" spans="1:20" s="7" customFormat="1" ht="16.5">
      <c r="A245" s="20"/>
      <c r="B245" s="20"/>
      <c r="J245" s="25"/>
      <c r="K245" s="25"/>
      <c r="L245" s="25"/>
      <c r="M245" s="25"/>
      <c r="N245" s="25"/>
      <c r="O245" s="25"/>
      <c r="P245" s="25"/>
      <c r="Q245" s="25"/>
      <c r="R245" s="25"/>
      <c r="S245" s="25"/>
      <c r="T245" s="25"/>
    </row>
    <row r="246" spans="1:20" s="7" customFormat="1" ht="16.5">
      <c r="A246" s="20"/>
      <c r="B246" s="20"/>
      <c r="J246" s="25"/>
      <c r="K246" s="25"/>
      <c r="L246" s="25"/>
      <c r="M246" s="25"/>
      <c r="N246" s="25"/>
      <c r="O246" s="25"/>
      <c r="P246" s="25"/>
      <c r="Q246" s="25"/>
      <c r="R246" s="25"/>
      <c r="S246" s="25"/>
      <c r="T246" s="25"/>
    </row>
    <row r="247" spans="1:20" s="7" customFormat="1" ht="16.5">
      <c r="A247" s="20"/>
      <c r="B247" s="20"/>
      <c r="J247" s="25"/>
      <c r="K247" s="25"/>
      <c r="L247" s="25"/>
      <c r="M247" s="25"/>
      <c r="N247" s="25"/>
      <c r="O247" s="25"/>
      <c r="P247" s="25"/>
      <c r="Q247" s="25"/>
      <c r="R247" s="25"/>
      <c r="S247" s="25"/>
      <c r="T247" s="25"/>
    </row>
    <row r="248" spans="1:20" s="7" customFormat="1" ht="16.5">
      <c r="A248" s="20"/>
      <c r="B248" s="20"/>
      <c r="J248" s="25"/>
      <c r="K248" s="25"/>
      <c r="L248" s="25"/>
      <c r="M248" s="25"/>
      <c r="N248" s="25"/>
      <c r="O248" s="25"/>
      <c r="P248" s="25"/>
      <c r="Q248" s="25"/>
      <c r="R248" s="25"/>
      <c r="S248" s="25"/>
      <c r="T248" s="25"/>
    </row>
    <row r="249" spans="1:20" s="7" customFormat="1" ht="16.5">
      <c r="A249" s="20"/>
      <c r="B249" s="20"/>
      <c r="J249" s="25"/>
      <c r="K249" s="25"/>
      <c r="L249" s="25"/>
      <c r="M249" s="25"/>
      <c r="N249" s="25"/>
      <c r="O249" s="25"/>
      <c r="P249" s="25"/>
      <c r="Q249" s="25"/>
      <c r="R249" s="25"/>
      <c r="S249" s="25"/>
      <c r="T249" s="25"/>
    </row>
  </sheetData>
  <sheetProtection sheet="1" objects="1" scenarios="1" selectLockedCells="1"/>
  <mergeCells count="28">
    <mergeCell ref="B73:W73"/>
    <mergeCell ref="B74:W74"/>
    <mergeCell ref="A34:W34"/>
    <mergeCell ref="A36:W36"/>
    <mergeCell ref="A6:W6"/>
    <mergeCell ref="B68:I68"/>
    <mergeCell ref="K66:S66"/>
    <mergeCell ref="K67:S67"/>
    <mergeCell ref="B69:W69"/>
    <mergeCell ref="W3:W5"/>
    <mergeCell ref="D4:D5"/>
    <mergeCell ref="E4:E5"/>
    <mergeCell ref="J3:S3"/>
    <mergeCell ref="U3:U5"/>
    <mergeCell ref="J4:J5"/>
    <mergeCell ref="S4:S5"/>
    <mergeCell ref="F4:F5"/>
    <mergeCell ref="G4:G5"/>
    <mergeCell ref="A1:W1"/>
    <mergeCell ref="A2:W2"/>
    <mergeCell ref="A3:A5"/>
    <mergeCell ref="B3:B4"/>
    <mergeCell ref="C3:C5"/>
    <mergeCell ref="D3:E3"/>
    <mergeCell ref="F3:G3"/>
    <mergeCell ref="H3:H5"/>
    <mergeCell ref="I3:I5"/>
    <mergeCell ref="V3:V5"/>
  </mergeCells>
  <printOptions gridLines="1" horizontalCentered="1"/>
  <pageMargins left="0.551181102362205" right="0.31496062992126" top="0.551181102362205" bottom="0.47244094488189" header="0.31496062992126" footer="0.31496062992126"/>
  <pageSetup fitToHeight="1" fitToWidth="1" horizontalDpi="600" verticalDpi="600" orientation="landscape" paperSize="9" scale="40" r:id="rId1"/>
</worksheet>
</file>

<file path=xl/worksheets/sheet5.xml><?xml version="1.0" encoding="utf-8"?>
<worksheet xmlns="http://schemas.openxmlformats.org/spreadsheetml/2006/main" xmlns:r="http://schemas.openxmlformats.org/officeDocument/2006/relationships">
  <sheetPr>
    <pageSetUpPr fitToPage="1"/>
  </sheetPr>
  <dimension ref="A1:L32"/>
  <sheetViews>
    <sheetView zoomScale="70" zoomScaleNormal="70" zoomScaleSheetLayoutView="100" zoomScalePageLayoutView="0" workbookViewId="0" topLeftCell="A1">
      <selection activeCell="K10" sqref="K10"/>
    </sheetView>
  </sheetViews>
  <sheetFormatPr defaultColWidth="9.140625" defaultRowHeight="15"/>
  <cols>
    <col min="1" max="1" width="6.00390625" style="14" bestFit="1" customWidth="1"/>
    <col min="2" max="2" width="25.28125" style="14" customWidth="1"/>
    <col min="3" max="3" width="19.140625" style="5" bestFit="1" customWidth="1"/>
    <col min="4" max="4" width="7.7109375" style="5" bestFit="1" customWidth="1"/>
    <col min="5" max="5" width="9.00390625" style="5" bestFit="1" customWidth="1"/>
    <col min="6" max="6" width="12.421875" style="5" bestFit="1" customWidth="1"/>
    <col min="7" max="7" width="12.00390625" style="5" customWidth="1"/>
    <col min="8" max="8" width="9.140625" style="5" customWidth="1"/>
    <col min="9" max="9" width="8.28125" style="5" customWidth="1"/>
    <col min="10" max="10" width="13.8515625" style="5" bestFit="1" customWidth="1"/>
    <col min="11" max="11" width="10.7109375" style="5" customWidth="1"/>
    <col min="12" max="12" width="18.7109375" style="5" customWidth="1"/>
    <col min="13" max="16384" width="9.140625" style="5" customWidth="1"/>
  </cols>
  <sheetData>
    <row r="1" spans="1:12" ht="18">
      <c r="A1" s="455" t="s">
        <v>956</v>
      </c>
      <c r="B1" s="455"/>
      <c r="C1" s="455"/>
      <c r="D1" s="455"/>
      <c r="E1" s="455"/>
      <c r="F1" s="455"/>
      <c r="G1" s="455"/>
      <c r="H1" s="455"/>
      <c r="I1" s="455"/>
      <c r="J1" s="455"/>
      <c r="K1" s="455"/>
      <c r="L1" s="455"/>
    </row>
    <row r="2" spans="1:12" ht="18">
      <c r="A2" s="456" t="s">
        <v>990</v>
      </c>
      <c r="B2" s="456"/>
      <c r="C2" s="456"/>
      <c r="D2" s="456"/>
      <c r="E2" s="456"/>
      <c r="F2" s="456"/>
      <c r="G2" s="456"/>
      <c r="H2" s="456"/>
      <c r="I2" s="456"/>
      <c r="J2" s="456"/>
      <c r="K2" s="456"/>
      <c r="L2" s="456"/>
    </row>
    <row r="3" spans="1:12" ht="16.5">
      <c r="A3" s="457" t="s">
        <v>973</v>
      </c>
      <c r="B3" s="457" t="s">
        <v>483</v>
      </c>
      <c r="C3" s="436" t="s">
        <v>766</v>
      </c>
      <c r="D3" s="436" t="s">
        <v>974</v>
      </c>
      <c r="E3" s="436"/>
      <c r="F3" s="436" t="s">
        <v>977</v>
      </c>
      <c r="G3" s="436"/>
      <c r="H3" s="436" t="s">
        <v>488</v>
      </c>
      <c r="I3" s="320" t="s">
        <v>769</v>
      </c>
      <c r="J3" s="438" t="s">
        <v>978</v>
      </c>
      <c r="K3" s="459" t="s">
        <v>972</v>
      </c>
      <c r="L3" s="459" t="s">
        <v>971</v>
      </c>
    </row>
    <row r="4" spans="1:12" ht="16.5">
      <c r="A4" s="457"/>
      <c r="B4" s="457"/>
      <c r="C4" s="436"/>
      <c r="D4" s="436" t="s">
        <v>975</v>
      </c>
      <c r="E4" s="436" t="s">
        <v>976</v>
      </c>
      <c r="F4" s="436" t="s">
        <v>975</v>
      </c>
      <c r="G4" s="436" t="s">
        <v>976</v>
      </c>
      <c r="H4" s="436"/>
      <c r="I4" s="438" t="s">
        <v>863</v>
      </c>
      <c r="J4" s="438"/>
      <c r="K4" s="459"/>
      <c r="L4" s="459"/>
    </row>
    <row r="5" spans="1:12" ht="16.5">
      <c r="A5" s="457"/>
      <c r="B5" s="339" t="s">
        <v>782</v>
      </c>
      <c r="C5" s="436"/>
      <c r="D5" s="436"/>
      <c r="E5" s="436"/>
      <c r="F5" s="436"/>
      <c r="G5" s="436"/>
      <c r="H5" s="436"/>
      <c r="I5" s="438"/>
      <c r="J5" s="438"/>
      <c r="K5" s="459"/>
      <c r="L5" s="459"/>
    </row>
    <row r="6" spans="1:12" s="12" customFormat="1" ht="16.5">
      <c r="A6" s="9">
        <v>1</v>
      </c>
      <c r="B6" s="10" t="s">
        <v>864</v>
      </c>
      <c r="C6" s="29" t="s">
        <v>865</v>
      </c>
      <c r="D6" s="458" t="s">
        <v>866</v>
      </c>
      <c r="E6" s="458"/>
      <c r="F6" s="458"/>
      <c r="G6" s="458"/>
      <c r="H6" s="29" t="s">
        <v>8</v>
      </c>
      <c r="I6" s="29">
        <v>8</v>
      </c>
      <c r="J6" s="11">
        <f aca="true" t="shared" si="0" ref="J6:J26">SUM(I6:I6)</f>
        <v>8</v>
      </c>
      <c r="K6" s="340"/>
      <c r="L6" s="338">
        <f>+K6*J6</f>
        <v>0</v>
      </c>
    </row>
    <row r="7" spans="1:12" s="12" customFormat="1" ht="33">
      <c r="A7" s="9">
        <v>2</v>
      </c>
      <c r="B7" s="10" t="s">
        <v>867</v>
      </c>
      <c r="C7" s="29" t="s">
        <v>868</v>
      </c>
      <c r="D7" s="29" t="s">
        <v>869</v>
      </c>
      <c r="E7" s="29"/>
      <c r="F7" s="29" t="s">
        <v>870</v>
      </c>
      <c r="G7" s="29" t="s">
        <v>870</v>
      </c>
      <c r="H7" s="29" t="s">
        <v>8</v>
      </c>
      <c r="I7" s="29">
        <v>8</v>
      </c>
      <c r="J7" s="11">
        <f t="shared" si="0"/>
        <v>8</v>
      </c>
      <c r="K7" s="340"/>
      <c r="L7" s="338">
        <f aca="true" t="shared" si="1" ref="L7:L26">+K7*J7</f>
        <v>0</v>
      </c>
    </row>
    <row r="8" spans="1:12" s="12" customFormat="1" ht="16.5">
      <c r="A8" s="9">
        <v>3</v>
      </c>
      <c r="B8" s="10" t="s">
        <v>812</v>
      </c>
      <c r="C8" s="29" t="s">
        <v>868</v>
      </c>
      <c r="D8" s="29" t="s">
        <v>869</v>
      </c>
      <c r="E8" s="29"/>
      <c r="F8" s="29" t="s">
        <v>871</v>
      </c>
      <c r="G8" s="29"/>
      <c r="H8" s="29" t="s">
        <v>8</v>
      </c>
      <c r="I8" s="29">
        <v>16</v>
      </c>
      <c r="J8" s="11">
        <f t="shared" si="0"/>
        <v>16</v>
      </c>
      <c r="K8" s="340"/>
      <c r="L8" s="338">
        <f t="shared" si="1"/>
        <v>0</v>
      </c>
    </row>
    <row r="9" spans="1:12" s="12" customFormat="1" ht="16.5">
      <c r="A9" s="9">
        <v>4</v>
      </c>
      <c r="B9" s="10" t="s">
        <v>812</v>
      </c>
      <c r="C9" s="29" t="s">
        <v>868</v>
      </c>
      <c r="D9" s="29" t="s">
        <v>810</v>
      </c>
      <c r="E9" s="29"/>
      <c r="F9" s="29" t="s">
        <v>871</v>
      </c>
      <c r="G9" s="29"/>
      <c r="H9" s="29" t="s">
        <v>8</v>
      </c>
      <c r="I9" s="29">
        <v>35</v>
      </c>
      <c r="J9" s="11">
        <f t="shared" si="0"/>
        <v>35</v>
      </c>
      <c r="K9" s="340"/>
      <c r="L9" s="338">
        <f t="shared" si="1"/>
        <v>0</v>
      </c>
    </row>
    <row r="10" spans="1:12" s="12" customFormat="1" ht="66">
      <c r="A10" s="9">
        <v>5</v>
      </c>
      <c r="B10" s="10" t="s">
        <v>872</v>
      </c>
      <c r="C10" s="29" t="s">
        <v>823</v>
      </c>
      <c r="D10" s="29" t="s">
        <v>810</v>
      </c>
      <c r="E10" s="29"/>
      <c r="F10" s="29"/>
      <c r="G10" s="29" t="s">
        <v>871</v>
      </c>
      <c r="H10" s="29" t="s">
        <v>8</v>
      </c>
      <c r="I10" s="29">
        <v>8</v>
      </c>
      <c r="J10" s="11">
        <f t="shared" si="0"/>
        <v>8</v>
      </c>
      <c r="K10" s="340"/>
      <c r="L10" s="341">
        <f t="shared" si="1"/>
        <v>0</v>
      </c>
    </row>
    <row r="11" spans="1:12" s="12" customFormat="1" ht="16.5">
      <c r="A11" s="9">
        <v>6</v>
      </c>
      <c r="B11" s="10" t="s">
        <v>850</v>
      </c>
      <c r="C11" s="29" t="s">
        <v>868</v>
      </c>
      <c r="D11" s="29" t="s">
        <v>869</v>
      </c>
      <c r="E11" s="29" t="s">
        <v>869</v>
      </c>
      <c r="F11" s="29" t="s">
        <v>871</v>
      </c>
      <c r="G11" s="29" t="s">
        <v>871</v>
      </c>
      <c r="H11" s="29" t="s">
        <v>8</v>
      </c>
      <c r="I11" s="29">
        <v>12</v>
      </c>
      <c r="J11" s="11">
        <f t="shared" si="0"/>
        <v>12</v>
      </c>
      <c r="K11" s="340"/>
      <c r="L11" s="338">
        <f t="shared" si="1"/>
        <v>0</v>
      </c>
    </row>
    <row r="12" spans="1:12" s="12" customFormat="1" ht="16.5">
      <c r="A12" s="9">
        <v>7</v>
      </c>
      <c r="B12" s="10" t="s">
        <v>850</v>
      </c>
      <c r="C12" s="29" t="s">
        <v>868</v>
      </c>
      <c r="D12" s="29" t="s">
        <v>810</v>
      </c>
      <c r="E12" s="29" t="s">
        <v>810</v>
      </c>
      <c r="F12" s="29" t="s">
        <v>871</v>
      </c>
      <c r="G12" s="29" t="s">
        <v>871</v>
      </c>
      <c r="H12" s="29" t="s">
        <v>8</v>
      </c>
      <c r="I12" s="29">
        <v>13</v>
      </c>
      <c r="J12" s="11">
        <f t="shared" si="0"/>
        <v>13</v>
      </c>
      <c r="K12" s="340"/>
      <c r="L12" s="338">
        <f t="shared" si="1"/>
        <v>0</v>
      </c>
    </row>
    <row r="13" spans="1:12" s="12" customFormat="1" ht="16.5">
      <c r="A13" s="9">
        <v>8</v>
      </c>
      <c r="B13" s="10" t="s">
        <v>818</v>
      </c>
      <c r="C13" s="29" t="s">
        <v>868</v>
      </c>
      <c r="D13" s="29" t="s">
        <v>869</v>
      </c>
      <c r="E13" s="29" t="s">
        <v>810</v>
      </c>
      <c r="F13" s="29" t="s">
        <v>871</v>
      </c>
      <c r="G13" s="29" t="s">
        <v>871</v>
      </c>
      <c r="H13" s="29" t="s">
        <v>8</v>
      </c>
      <c r="I13" s="11">
        <v>35</v>
      </c>
      <c r="J13" s="11">
        <f t="shared" si="0"/>
        <v>35</v>
      </c>
      <c r="K13" s="340"/>
      <c r="L13" s="338">
        <f t="shared" si="1"/>
        <v>0</v>
      </c>
    </row>
    <row r="14" spans="1:12" s="12" customFormat="1" ht="16.5">
      <c r="A14" s="9">
        <v>9</v>
      </c>
      <c r="B14" s="10" t="s">
        <v>851</v>
      </c>
      <c r="C14" s="29" t="s">
        <v>868</v>
      </c>
      <c r="D14" s="29" t="s">
        <v>873</v>
      </c>
      <c r="E14" s="29" t="s">
        <v>810</v>
      </c>
      <c r="F14" s="29" t="s">
        <v>871</v>
      </c>
      <c r="G14" s="29" t="s">
        <v>871</v>
      </c>
      <c r="H14" s="29" t="s">
        <v>8</v>
      </c>
      <c r="I14" s="11">
        <v>10</v>
      </c>
      <c r="J14" s="11">
        <f t="shared" si="0"/>
        <v>10</v>
      </c>
      <c r="K14" s="340"/>
      <c r="L14" s="338">
        <f t="shared" si="1"/>
        <v>0</v>
      </c>
    </row>
    <row r="15" spans="1:12" s="12" customFormat="1" ht="16.5">
      <c r="A15" s="9">
        <v>10</v>
      </c>
      <c r="B15" s="10" t="s">
        <v>854</v>
      </c>
      <c r="C15" s="29" t="s">
        <v>868</v>
      </c>
      <c r="D15" s="29" t="s">
        <v>869</v>
      </c>
      <c r="E15" s="29" t="s">
        <v>869</v>
      </c>
      <c r="F15" s="29" t="s">
        <v>871</v>
      </c>
      <c r="G15" s="29" t="s">
        <v>871</v>
      </c>
      <c r="H15" s="29" t="s">
        <v>8</v>
      </c>
      <c r="I15" s="13">
        <f>ROUND(I22/3,0)</f>
        <v>70</v>
      </c>
      <c r="J15" s="11">
        <f t="shared" si="0"/>
        <v>70</v>
      </c>
      <c r="K15" s="340"/>
      <c r="L15" s="338">
        <f t="shared" si="1"/>
        <v>0</v>
      </c>
    </row>
    <row r="16" spans="1:12" s="12" customFormat="1" ht="16.5">
      <c r="A16" s="9">
        <v>11</v>
      </c>
      <c r="B16" s="10" t="s">
        <v>854</v>
      </c>
      <c r="C16" s="29" t="s">
        <v>868</v>
      </c>
      <c r="D16" s="29" t="s">
        <v>810</v>
      </c>
      <c r="E16" s="29" t="s">
        <v>810</v>
      </c>
      <c r="F16" s="29" t="s">
        <v>871</v>
      </c>
      <c r="G16" s="29" t="s">
        <v>871</v>
      </c>
      <c r="H16" s="29" t="s">
        <v>8</v>
      </c>
      <c r="I16" s="13">
        <f>ROUND(I23/3,0)</f>
        <v>61</v>
      </c>
      <c r="J16" s="11">
        <f t="shared" si="0"/>
        <v>61</v>
      </c>
      <c r="K16" s="340"/>
      <c r="L16" s="338">
        <f t="shared" si="1"/>
        <v>0</v>
      </c>
    </row>
    <row r="17" spans="1:12" s="12" customFormat="1" ht="16.5">
      <c r="A17" s="9">
        <v>12</v>
      </c>
      <c r="B17" s="10" t="s">
        <v>874</v>
      </c>
      <c r="C17" s="29" t="s">
        <v>865</v>
      </c>
      <c r="D17" s="29" t="s">
        <v>810</v>
      </c>
      <c r="E17" s="29" t="s">
        <v>824</v>
      </c>
      <c r="F17" s="29" t="s">
        <v>871</v>
      </c>
      <c r="G17" s="29" t="s">
        <v>844</v>
      </c>
      <c r="H17" s="29" t="s">
        <v>8</v>
      </c>
      <c r="I17" s="13">
        <v>15</v>
      </c>
      <c r="J17" s="11">
        <f t="shared" si="0"/>
        <v>15</v>
      </c>
      <c r="K17" s="340"/>
      <c r="L17" s="338">
        <f t="shared" si="1"/>
        <v>0</v>
      </c>
    </row>
    <row r="18" spans="1:12" s="12" customFormat="1" ht="16.5">
      <c r="A18" s="9">
        <v>13</v>
      </c>
      <c r="B18" s="10" t="s">
        <v>875</v>
      </c>
      <c r="C18" s="29" t="s">
        <v>865</v>
      </c>
      <c r="D18" s="29" t="s">
        <v>810</v>
      </c>
      <c r="E18" s="29" t="s">
        <v>810</v>
      </c>
      <c r="F18" s="29" t="s">
        <v>871</v>
      </c>
      <c r="G18" s="29" t="s">
        <v>876</v>
      </c>
      <c r="H18" s="29" t="s">
        <v>8</v>
      </c>
      <c r="I18" s="13">
        <v>22</v>
      </c>
      <c r="J18" s="11">
        <f t="shared" si="0"/>
        <v>22</v>
      </c>
      <c r="K18" s="340"/>
      <c r="L18" s="338">
        <f t="shared" si="1"/>
        <v>0</v>
      </c>
    </row>
    <row r="19" spans="1:12" s="12" customFormat="1" ht="16.5">
      <c r="A19" s="9">
        <v>14</v>
      </c>
      <c r="B19" s="10" t="s">
        <v>877</v>
      </c>
      <c r="C19" s="29" t="s">
        <v>865</v>
      </c>
      <c r="D19" s="29" t="s">
        <v>810</v>
      </c>
      <c r="E19" s="29" t="s">
        <v>824</v>
      </c>
      <c r="F19" s="29" t="s">
        <v>871</v>
      </c>
      <c r="G19" s="29" t="s">
        <v>876</v>
      </c>
      <c r="H19" s="29" t="s">
        <v>8</v>
      </c>
      <c r="I19" s="13">
        <v>13</v>
      </c>
      <c r="J19" s="11">
        <f t="shared" si="0"/>
        <v>13</v>
      </c>
      <c r="K19" s="340"/>
      <c r="L19" s="338">
        <f t="shared" si="1"/>
        <v>0</v>
      </c>
    </row>
    <row r="20" spans="1:12" s="12" customFormat="1" ht="16.5">
      <c r="A20" s="9">
        <v>15</v>
      </c>
      <c r="B20" s="10" t="s">
        <v>878</v>
      </c>
      <c r="C20" s="29" t="s">
        <v>868</v>
      </c>
      <c r="D20" s="29" t="s">
        <v>869</v>
      </c>
      <c r="E20" s="29" t="s">
        <v>869</v>
      </c>
      <c r="F20" s="29" t="s">
        <v>871</v>
      </c>
      <c r="G20" s="29" t="s">
        <v>871</v>
      </c>
      <c r="H20" s="29" t="s">
        <v>8</v>
      </c>
      <c r="I20" s="13">
        <f>ROUND(I22/5,0)</f>
        <v>42</v>
      </c>
      <c r="J20" s="11">
        <f t="shared" si="0"/>
        <v>42</v>
      </c>
      <c r="K20" s="340"/>
      <c r="L20" s="338">
        <f t="shared" si="1"/>
        <v>0</v>
      </c>
    </row>
    <row r="21" spans="1:12" s="12" customFormat="1" ht="16.5">
      <c r="A21" s="9">
        <v>16</v>
      </c>
      <c r="B21" s="10" t="s">
        <v>878</v>
      </c>
      <c r="C21" s="29" t="s">
        <v>868</v>
      </c>
      <c r="D21" s="29" t="s">
        <v>810</v>
      </c>
      <c r="E21" s="29" t="s">
        <v>810</v>
      </c>
      <c r="F21" s="29" t="s">
        <v>871</v>
      </c>
      <c r="G21" s="29" t="s">
        <v>871</v>
      </c>
      <c r="H21" s="29" t="s">
        <v>8</v>
      </c>
      <c r="I21" s="13">
        <v>54</v>
      </c>
      <c r="J21" s="11">
        <f t="shared" si="0"/>
        <v>54</v>
      </c>
      <c r="K21" s="340"/>
      <c r="L21" s="338">
        <f t="shared" si="1"/>
        <v>0</v>
      </c>
    </row>
    <row r="22" spans="1:12" s="12" customFormat="1" ht="16.5">
      <c r="A22" s="9">
        <v>17</v>
      </c>
      <c r="B22" s="10" t="s">
        <v>879</v>
      </c>
      <c r="C22" s="29" t="s">
        <v>868</v>
      </c>
      <c r="D22" s="29" t="s">
        <v>873</v>
      </c>
      <c r="E22" s="29"/>
      <c r="F22" s="29" t="s">
        <v>871</v>
      </c>
      <c r="G22" s="29"/>
      <c r="H22" s="29" t="s">
        <v>829</v>
      </c>
      <c r="I22" s="13">
        <v>210</v>
      </c>
      <c r="J22" s="11">
        <f t="shared" si="0"/>
        <v>210</v>
      </c>
      <c r="K22" s="340"/>
      <c r="L22" s="338">
        <f t="shared" si="1"/>
        <v>0</v>
      </c>
    </row>
    <row r="23" spans="1:12" s="12" customFormat="1" ht="16.5">
      <c r="A23" s="9">
        <v>18</v>
      </c>
      <c r="B23" s="10" t="s">
        <v>879</v>
      </c>
      <c r="C23" s="29" t="s">
        <v>868</v>
      </c>
      <c r="D23" s="29" t="s">
        <v>810</v>
      </c>
      <c r="E23" s="29"/>
      <c r="F23" s="29" t="s">
        <v>871</v>
      </c>
      <c r="G23" s="29"/>
      <c r="H23" s="29" t="s">
        <v>829</v>
      </c>
      <c r="I23" s="13">
        <v>184</v>
      </c>
      <c r="J23" s="11">
        <f t="shared" si="0"/>
        <v>184</v>
      </c>
      <c r="K23" s="340"/>
      <c r="L23" s="338">
        <f t="shared" si="1"/>
        <v>0</v>
      </c>
    </row>
    <row r="24" spans="1:12" s="28" customFormat="1" ht="49.5">
      <c r="A24" s="6">
        <v>19</v>
      </c>
      <c r="B24" s="26" t="s">
        <v>880</v>
      </c>
      <c r="C24" s="6" t="s">
        <v>787</v>
      </c>
      <c r="D24" s="6" t="s">
        <v>869</v>
      </c>
      <c r="E24" s="6"/>
      <c r="F24" s="6" t="s">
        <v>871</v>
      </c>
      <c r="G24" s="6"/>
      <c r="H24" s="6" t="s">
        <v>8</v>
      </c>
      <c r="I24" s="6">
        <f>I22</f>
        <v>210</v>
      </c>
      <c r="J24" s="27">
        <f t="shared" si="0"/>
        <v>210</v>
      </c>
      <c r="K24" s="340"/>
      <c r="L24" s="338">
        <f t="shared" si="1"/>
        <v>0</v>
      </c>
    </row>
    <row r="25" spans="1:12" s="28" customFormat="1" ht="49.5">
      <c r="A25" s="6">
        <v>20</v>
      </c>
      <c r="B25" s="26" t="s">
        <v>880</v>
      </c>
      <c r="C25" s="6" t="s">
        <v>787</v>
      </c>
      <c r="D25" s="6" t="s">
        <v>810</v>
      </c>
      <c r="E25" s="6"/>
      <c r="F25" s="6" t="s">
        <v>871</v>
      </c>
      <c r="G25" s="6"/>
      <c r="H25" s="6" t="s">
        <v>8</v>
      </c>
      <c r="I25" s="6">
        <f>I23</f>
        <v>184</v>
      </c>
      <c r="J25" s="27">
        <f t="shared" si="0"/>
        <v>184</v>
      </c>
      <c r="K25" s="340"/>
      <c r="L25" s="338">
        <f t="shared" si="1"/>
        <v>0</v>
      </c>
    </row>
    <row r="26" spans="1:12" s="12" customFormat="1" ht="16.5">
      <c r="A26" s="9">
        <v>21</v>
      </c>
      <c r="B26" s="10" t="s">
        <v>858</v>
      </c>
      <c r="C26" s="29" t="s">
        <v>859</v>
      </c>
      <c r="D26" s="29"/>
      <c r="E26" s="29"/>
      <c r="F26" s="29"/>
      <c r="G26" s="29"/>
      <c r="H26" s="29" t="s">
        <v>8</v>
      </c>
      <c r="I26" s="29">
        <f>SUM(I24:I25)</f>
        <v>394</v>
      </c>
      <c r="J26" s="11">
        <f t="shared" si="0"/>
        <v>394</v>
      </c>
      <c r="K26" s="340"/>
      <c r="L26" s="338">
        <f t="shared" si="1"/>
        <v>0</v>
      </c>
    </row>
    <row r="27" spans="1:12" ht="18">
      <c r="A27" s="405"/>
      <c r="B27" s="454" t="s">
        <v>1011</v>
      </c>
      <c r="C27" s="454"/>
      <c r="D27" s="454"/>
      <c r="E27" s="454"/>
      <c r="F27" s="454"/>
      <c r="G27" s="454"/>
      <c r="H27" s="454"/>
      <c r="I27" s="454"/>
      <c r="J27" s="406"/>
      <c r="K27" s="406"/>
      <c r="L27" s="388"/>
    </row>
    <row r="28" spans="1:12" ht="18">
      <c r="A28" s="404"/>
      <c r="B28" s="453" t="s">
        <v>1012</v>
      </c>
      <c r="C28" s="453"/>
      <c r="D28" s="453"/>
      <c r="E28" s="453"/>
      <c r="F28" s="453"/>
      <c r="G28" s="453"/>
      <c r="H28" s="453"/>
      <c r="I28" s="453"/>
      <c r="J28" s="453"/>
      <c r="K28" s="453"/>
      <c r="L28" s="453"/>
    </row>
    <row r="31" spans="2:12" ht="24" customHeight="1">
      <c r="B31" s="439" t="s">
        <v>961</v>
      </c>
      <c r="C31" s="439"/>
      <c r="D31" s="439"/>
      <c r="E31" s="439"/>
      <c r="F31" s="439"/>
      <c r="G31" s="439"/>
      <c r="H31" s="439"/>
      <c r="I31" s="439"/>
      <c r="J31" s="439"/>
      <c r="K31" s="439"/>
      <c r="L31" s="439"/>
    </row>
    <row r="32" spans="2:12" ht="24.75" customHeight="1">
      <c r="B32" s="439" t="s">
        <v>980</v>
      </c>
      <c r="C32" s="439"/>
      <c r="D32" s="439"/>
      <c r="E32" s="439"/>
      <c r="F32" s="439"/>
      <c r="G32" s="439"/>
      <c r="H32" s="439"/>
      <c r="I32" s="439"/>
      <c r="J32" s="439"/>
      <c r="K32" s="439"/>
      <c r="L32" s="439"/>
    </row>
  </sheetData>
  <sheetProtection sheet="1" objects="1" scenarios="1" selectLockedCells="1"/>
  <mergeCells count="21">
    <mergeCell ref="L3:L5"/>
    <mergeCell ref="B31:L31"/>
    <mergeCell ref="B32:L32"/>
    <mergeCell ref="A1:L1"/>
    <mergeCell ref="A2:L2"/>
    <mergeCell ref="A3:A5"/>
    <mergeCell ref="B3:B4"/>
    <mergeCell ref="C3:C5"/>
    <mergeCell ref="D3:E3"/>
    <mergeCell ref="F3:G3"/>
    <mergeCell ref="H3:H5"/>
    <mergeCell ref="D4:D5"/>
    <mergeCell ref="E4:E5"/>
    <mergeCell ref="F4:F5"/>
    <mergeCell ref="G4:G5"/>
    <mergeCell ref="I4:I5"/>
    <mergeCell ref="B28:L28"/>
    <mergeCell ref="B27:I27"/>
    <mergeCell ref="J3:J5"/>
    <mergeCell ref="D6:G6"/>
    <mergeCell ref="K3:K5"/>
  </mergeCells>
  <printOptions gridLines="1" horizont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6.xml><?xml version="1.0" encoding="utf-8"?>
<worksheet xmlns="http://schemas.openxmlformats.org/spreadsheetml/2006/main" xmlns:r="http://schemas.openxmlformats.org/officeDocument/2006/relationships">
  <sheetPr>
    <pageSetUpPr fitToPage="1"/>
  </sheetPr>
  <dimension ref="A1:J20"/>
  <sheetViews>
    <sheetView zoomScaleSheetLayoutView="100" zoomScalePageLayoutView="0" workbookViewId="0" topLeftCell="A4">
      <selection activeCell="J15" sqref="J15"/>
    </sheetView>
  </sheetViews>
  <sheetFormatPr defaultColWidth="9.140625" defaultRowHeight="15"/>
  <cols>
    <col min="1" max="1" width="6.28125" style="15" bestFit="1" customWidth="1"/>
    <col min="2" max="2" width="26.7109375" style="17" customWidth="1"/>
    <col min="3" max="3" width="5.8515625" style="15" bestFit="1" customWidth="1"/>
    <col min="4" max="4" width="7.7109375" style="15" bestFit="1" customWidth="1"/>
    <col min="5" max="5" width="9.28125" style="16" bestFit="1" customWidth="1"/>
    <col min="6" max="6" width="6.00390625" style="15" bestFit="1" customWidth="1"/>
    <col min="7" max="7" width="8.8515625" style="15" bestFit="1" customWidth="1"/>
    <col min="8" max="8" width="8.00390625" style="15" bestFit="1" customWidth="1"/>
    <col min="9" max="9" width="13.7109375" style="15" customWidth="1"/>
    <col min="10" max="10" width="19.140625" style="15" customWidth="1"/>
    <col min="11" max="16384" width="9.140625" style="15" customWidth="1"/>
  </cols>
  <sheetData>
    <row r="1" spans="1:10" ht="18">
      <c r="A1" s="460" t="s">
        <v>957</v>
      </c>
      <c r="B1" s="460"/>
      <c r="C1" s="460"/>
      <c r="D1" s="460"/>
      <c r="E1" s="460"/>
      <c r="F1" s="460"/>
      <c r="G1" s="460"/>
      <c r="H1" s="460"/>
      <c r="I1" s="460"/>
      <c r="J1" s="460"/>
    </row>
    <row r="2" spans="1:10" ht="18">
      <c r="A2" s="461" t="s">
        <v>991</v>
      </c>
      <c r="B2" s="461"/>
      <c r="C2" s="461"/>
      <c r="D2" s="461"/>
      <c r="E2" s="461"/>
      <c r="F2" s="461"/>
      <c r="G2" s="461"/>
      <c r="H2" s="461"/>
      <c r="I2" s="461"/>
      <c r="J2" s="461"/>
    </row>
    <row r="3" spans="1:10" s="16" customFormat="1" ht="16.5">
      <c r="A3" s="462" t="s">
        <v>973</v>
      </c>
      <c r="B3" s="463" t="s">
        <v>483</v>
      </c>
      <c r="C3" s="462" t="s">
        <v>766</v>
      </c>
      <c r="D3" s="462" t="s">
        <v>974</v>
      </c>
      <c r="E3" s="462"/>
      <c r="F3" s="462" t="s">
        <v>488</v>
      </c>
      <c r="G3" s="286" t="s">
        <v>769</v>
      </c>
      <c r="H3" s="463" t="s">
        <v>978</v>
      </c>
      <c r="I3" s="463" t="s">
        <v>950</v>
      </c>
      <c r="J3" s="463" t="s">
        <v>971</v>
      </c>
    </row>
    <row r="4" spans="1:10" s="16" customFormat="1" ht="16.5">
      <c r="A4" s="462"/>
      <c r="B4" s="463"/>
      <c r="C4" s="462"/>
      <c r="D4" s="286" t="s">
        <v>975</v>
      </c>
      <c r="E4" s="286" t="s">
        <v>976</v>
      </c>
      <c r="F4" s="462"/>
      <c r="G4" s="285" t="s">
        <v>882</v>
      </c>
      <c r="H4" s="463"/>
      <c r="I4" s="463"/>
      <c r="J4" s="463"/>
    </row>
    <row r="5" spans="1:10" ht="16.5">
      <c r="A5" s="9">
        <v>1</v>
      </c>
      <c r="B5" s="10" t="s">
        <v>833</v>
      </c>
      <c r="C5" s="22" t="s">
        <v>883</v>
      </c>
      <c r="D5" s="23" t="s">
        <v>794</v>
      </c>
      <c r="E5" s="22" t="s">
        <v>884</v>
      </c>
      <c r="F5" s="22" t="s">
        <v>8</v>
      </c>
      <c r="G5" s="22">
        <f>19+8</f>
        <v>27</v>
      </c>
      <c r="H5" s="11">
        <f aca="true" t="shared" si="0" ref="H5:H14">SUM(G5:G5)</f>
        <v>27</v>
      </c>
      <c r="I5" s="345"/>
      <c r="J5" s="344">
        <f>+I5*H5</f>
        <v>0</v>
      </c>
    </row>
    <row r="6" spans="1:10" ht="16.5">
      <c r="A6" s="9">
        <v>2</v>
      </c>
      <c r="B6" s="10" t="s">
        <v>885</v>
      </c>
      <c r="C6" s="22" t="s">
        <v>883</v>
      </c>
      <c r="D6" s="23" t="s">
        <v>886</v>
      </c>
      <c r="E6" s="22" t="s">
        <v>886</v>
      </c>
      <c r="F6" s="22" t="s">
        <v>8</v>
      </c>
      <c r="G6" s="22">
        <v>35</v>
      </c>
      <c r="H6" s="11">
        <f t="shared" si="0"/>
        <v>35</v>
      </c>
      <c r="I6" s="345"/>
      <c r="J6" s="344">
        <f aca="true" t="shared" si="1" ref="J6:J14">+I6*H6</f>
        <v>0</v>
      </c>
    </row>
    <row r="7" spans="1:10" ht="16.5">
      <c r="A7" s="9">
        <v>3</v>
      </c>
      <c r="B7" s="10" t="s">
        <v>887</v>
      </c>
      <c r="C7" s="22" t="s">
        <v>883</v>
      </c>
      <c r="D7" s="23" t="s">
        <v>886</v>
      </c>
      <c r="E7" s="22" t="s">
        <v>886</v>
      </c>
      <c r="F7" s="22" t="s">
        <v>8</v>
      </c>
      <c r="G7" s="22">
        <v>35</v>
      </c>
      <c r="H7" s="11">
        <f t="shared" si="0"/>
        <v>35</v>
      </c>
      <c r="I7" s="345"/>
      <c r="J7" s="344">
        <f t="shared" si="1"/>
        <v>0</v>
      </c>
    </row>
    <row r="8" spans="1:10" ht="16.5">
      <c r="A8" s="9">
        <v>4</v>
      </c>
      <c r="B8" s="10" t="s">
        <v>888</v>
      </c>
      <c r="C8" s="22" t="s">
        <v>883</v>
      </c>
      <c r="D8" s="23" t="s">
        <v>886</v>
      </c>
      <c r="E8" s="22" t="s">
        <v>886</v>
      </c>
      <c r="F8" s="22" t="s">
        <v>8</v>
      </c>
      <c r="G8" s="22">
        <v>35</v>
      </c>
      <c r="H8" s="11">
        <f t="shared" si="0"/>
        <v>35</v>
      </c>
      <c r="I8" s="345"/>
      <c r="J8" s="344">
        <f t="shared" si="1"/>
        <v>0</v>
      </c>
    </row>
    <row r="9" spans="1:10" ht="16.5">
      <c r="A9" s="9">
        <v>5</v>
      </c>
      <c r="B9" s="10" t="s">
        <v>889</v>
      </c>
      <c r="C9" s="22" t="s">
        <v>883</v>
      </c>
      <c r="D9" s="23" t="s">
        <v>884</v>
      </c>
      <c r="E9" s="22"/>
      <c r="F9" s="22" t="s">
        <v>829</v>
      </c>
      <c r="G9" s="24">
        <f>160</f>
        <v>160</v>
      </c>
      <c r="H9" s="11">
        <f t="shared" si="0"/>
        <v>160</v>
      </c>
      <c r="I9" s="345"/>
      <c r="J9" s="344">
        <f t="shared" si="1"/>
        <v>0</v>
      </c>
    </row>
    <row r="10" spans="1:10" ht="16.5">
      <c r="A10" s="9">
        <v>6</v>
      </c>
      <c r="B10" s="10" t="s">
        <v>850</v>
      </c>
      <c r="C10" s="22" t="s">
        <v>883</v>
      </c>
      <c r="D10" s="23" t="s">
        <v>884</v>
      </c>
      <c r="E10" s="22"/>
      <c r="F10" s="22" t="s">
        <v>8</v>
      </c>
      <c r="G10" s="24">
        <v>12</v>
      </c>
      <c r="H10" s="11">
        <f t="shared" si="0"/>
        <v>12</v>
      </c>
      <c r="I10" s="345"/>
      <c r="J10" s="344">
        <f t="shared" si="1"/>
        <v>0</v>
      </c>
    </row>
    <row r="11" spans="1:10" ht="16.5">
      <c r="A11" s="9">
        <v>7</v>
      </c>
      <c r="B11" s="10" t="s">
        <v>890</v>
      </c>
      <c r="C11" s="22" t="s">
        <v>883</v>
      </c>
      <c r="D11" s="23" t="s">
        <v>884</v>
      </c>
      <c r="E11" s="22" t="s">
        <v>884</v>
      </c>
      <c r="F11" s="22" t="s">
        <v>8</v>
      </c>
      <c r="G11" s="13">
        <v>72</v>
      </c>
      <c r="H11" s="11">
        <f t="shared" si="0"/>
        <v>72</v>
      </c>
      <c r="I11" s="345"/>
      <c r="J11" s="344">
        <f t="shared" si="1"/>
        <v>0</v>
      </c>
    </row>
    <row r="12" spans="1:10" ht="16.5">
      <c r="A12" s="9">
        <v>8</v>
      </c>
      <c r="B12" s="10" t="s">
        <v>891</v>
      </c>
      <c r="C12" s="22" t="s">
        <v>883</v>
      </c>
      <c r="D12" s="23" t="s">
        <v>884</v>
      </c>
      <c r="E12" s="22"/>
      <c r="F12" s="22" t="s">
        <v>8</v>
      </c>
      <c r="G12" s="24">
        <v>4</v>
      </c>
      <c r="H12" s="11">
        <f t="shared" si="0"/>
        <v>4</v>
      </c>
      <c r="I12" s="345"/>
      <c r="J12" s="344">
        <f t="shared" si="1"/>
        <v>0</v>
      </c>
    </row>
    <row r="13" spans="1:10" ht="16.5">
      <c r="A13" s="9">
        <v>9</v>
      </c>
      <c r="B13" s="10" t="s">
        <v>892</v>
      </c>
      <c r="C13" s="22" t="s">
        <v>791</v>
      </c>
      <c r="D13" s="23"/>
      <c r="E13" s="22"/>
      <c r="F13" s="22" t="s">
        <v>8</v>
      </c>
      <c r="G13" s="13">
        <f>G9*0.3</f>
        <v>48</v>
      </c>
      <c r="H13" s="11">
        <f t="shared" si="0"/>
        <v>48</v>
      </c>
      <c r="I13" s="345"/>
      <c r="J13" s="344">
        <f t="shared" si="1"/>
        <v>0</v>
      </c>
    </row>
    <row r="14" spans="1:10" ht="33">
      <c r="A14" s="9">
        <v>10</v>
      </c>
      <c r="B14" s="10" t="s">
        <v>893</v>
      </c>
      <c r="C14" s="22" t="s">
        <v>791</v>
      </c>
      <c r="D14" s="23"/>
      <c r="E14" s="22"/>
      <c r="F14" s="22" t="s">
        <v>8</v>
      </c>
      <c r="G14" s="13">
        <f>G9</f>
        <v>160</v>
      </c>
      <c r="H14" s="11">
        <f t="shared" si="0"/>
        <v>160</v>
      </c>
      <c r="I14" s="345"/>
      <c r="J14" s="344">
        <f t="shared" si="1"/>
        <v>0</v>
      </c>
    </row>
    <row r="15" spans="1:10" ht="24" customHeight="1">
      <c r="A15" s="408"/>
      <c r="B15" s="464" t="s">
        <v>1011</v>
      </c>
      <c r="C15" s="464"/>
      <c r="D15" s="464"/>
      <c r="E15" s="464"/>
      <c r="F15" s="464"/>
      <c r="G15" s="464"/>
      <c r="H15" s="409"/>
      <c r="I15" s="409"/>
      <c r="J15" s="389"/>
    </row>
    <row r="16" spans="1:10" ht="22.5" customHeight="1">
      <c r="A16" s="407"/>
      <c r="B16" s="466" t="s">
        <v>1012</v>
      </c>
      <c r="C16" s="466"/>
      <c r="D16" s="466"/>
      <c r="E16" s="466"/>
      <c r="F16" s="466"/>
      <c r="G16" s="466"/>
      <c r="H16" s="466"/>
      <c r="I16" s="466"/>
      <c r="J16" s="466"/>
    </row>
    <row r="19" spans="2:10" ht="22.5" customHeight="1">
      <c r="B19" s="465" t="s">
        <v>961</v>
      </c>
      <c r="C19" s="465"/>
      <c r="D19" s="465"/>
      <c r="E19" s="465"/>
      <c r="F19" s="465"/>
      <c r="G19" s="465"/>
      <c r="H19" s="465"/>
      <c r="I19" s="465"/>
      <c r="J19" s="465"/>
    </row>
    <row r="20" spans="2:10" ht="24.75" customHeight="1">
      <c r="B20" s="465" t="s">
        <v>980</v>
      </c>
      <c r="C20" s="465"/>
      <c r="D20" s="465"/>
      <c r="E20" s="465"/>
      <c r="F20" s="465"/>
      <c r="G20" s="465"/>
      <c r="H20" s="465"/>
      <c r="I20" s="465"/>
      <c r="J20" s="465"/>
    </row>
  </sheetData>
  <sheetProtection sheet="1" objects="1" scenarios="1" selectLockedCells="1"/>
  <mergeCells count="14">
    <mergeCell ref="B15:G15"/>
    <mergeCell ref="B19:J19"/>
    <mergeCell ref="B20:J20"/>
    <mergeCell ref="J3:J4"/>
    <mergeCell ref="B16:J16"/>
    <mergeCell ref="A1:J1"/>
    <mergeCell ref="A2:J2"/>
    <mergeCell ref="A3:A4"/>
    <mergeCell ref="B3:B4"/>
    <mergeCell ref="C3:C4"/>
    <mergeCell ref="D3:E3"/>
    <mergeCell ref="F3:F4"/>
    <mergeCell ref="H3:H4"/>
    <mergeCell ref="I3:I4"/>
  </mergeCells>
  <printOptions gridLines="1" horizontalCentered="1"/>
  <pageMargins left="0.7086614173228347" right="0.7086614173228347" top="0.7480314960629921" bottom="0.7480314960629921" header="0.31496062992125984" footer="0.31496062992125984"/>
  <pageSetup fitToHeight="1" fitToWidth="1" horizontalDpi="600" verticalDpi="600" orientation="portrait" paperSize="9" scale="78" r:id="rId1"/>
</worksheet>
</file>

<file path=xl/worksheets/sheet7.xml><?xml version="1.0" encoding="utf-8"?>
<worksheet xmlns="http://schemas.openxmlformats.org/spreadsheetml/2006/main" xmlns:r="http://schemas.openxmlformats.org/officeDocument/2006/relationships">
  <dimension ref="A1:J58"/>
  <sheetViews>
    <sheetView zoomScale="115" zoomScaleNormal="115" zoomScaleSheetLayoutView="115" zoomScalePageLayoutView="0" workbookViewId="0" topLeftCell="A1">
      <selection activeCell="H52" sqref="H52"/>
    </sheetView>
  </sheetViews>
  <sheetFormatPr defaultColWidth="9.140625" defaultRowHeight="15"/>
  <cols>
    <col min="1" max="1" width="8.28125" style="347" bestFit="1" customWidth="1"/>
    <col min="2" max="2" width="38.00390625" style="347" customWidth="1"/>
    <col min="3" max="3" width="6.00390625" style="357" bestFit="1" customWidth="1"/>
    <col min="4" max="6" width="5.140625" style="370" hidden="1" customWidth="1"/>
    <col min="7" max="7" width="7.421875" style="357" customWidth="1"/>
    <col min="8" max="8" width="13.57421875" style="371" customWidth="1"/>
    <col min="9" max="9" width="17.7109375" style="371" customWidth="1"/>
    <col min="10" max="10" width="9.140625" style="357" customWidth="1"/>
    <col min="11" max="16384" width="9.140625" style="358" customWidth="1"/>
  </cols>
  <sheetData>
    <row r="1" spans="1:9" s="347" customFormat="1" ht="18">
      <c r="A1" s="468" t="s">
        <v>958</v>
      </c>
      <c r="B1" s="468"/>
      <c r="C1" s="468"/>
      <c r="D1" s="468"/>
      <c r="E1" s="468"/>
      <c r="F1" s="468"/>
      <c r="G1" s="468"/>
      <c r="H1" s="468"/>
      <c r="I1" s="468"/>
    </row>
    <row r="2" spans="1:9" s="347" customFormat="1" ht="18">
      <c r="A2" s="469" t="s">
        <v>992</v>
      </c>
      <c r="B2" s="469"/>
      <c r="C2" s="469"/>
      <c r="D2" s="469"/>
      <c r="E2" s="469"/>
      <c r="F2" s="469"/>
      <c r="G2" s="469"/>
      <c r="H2" s="469"/>
      <c r="I2" s="469"/>
    </row>
    <row r="3" spans="1:9" s="351" customFormat="1" ht="33">
      <c r="A3" s="348" t="s">
        <v>973</v>
      </c>
      <c r="B3" s="348" t="s">
        <v>483</v>
      </c>
      <c r="C3" s="348" t="s">
        <v>488</v>
      </c>
      <c r="D3" s="348" t="s">
        <v>894</v>
      </c>
      <c r="E3" s="348" t="s">
        <v>895</v>
      </c>
      <c r="F3" s="348" t="s">
        <v>896</v>
      </c>
      <c r="G3" s="348" t="s">
        <v>489</v>
      </c>
      <c r="H3" s="349" t="s">
        <v>972</v>
      </c>
      <c r="I3" s="350" t="s">
        <v>971</v>
      </c>
    </row>
    <row r="4" spans="1:9" ht="16.5">
      <c r="A4" s="352">
        <v>1.1</v>
      </c>
      <c r="B4" s="353" t="s">
        <v>897</v>
      </c>
      <c r="C4" s="354" t="s">
        <v>193</v>
      </c>
      <c r="D4" s="355">
        <v>320</v>
      </c>
      <c r="E4" s="355">
        <v>308</v>
      </c>
      <c r="F4" s="355">
        <v>117</v>
      </c>
      <c r="G4" s="354">
        <f>SUM(D4:F4)</f>
        <v>745</v>
      </c>
      <c r="H4" s="346"/>
      <c r="I4" s="356">
        <f>+H4*G4</f>
        <v>0</v>
      </c>
    </row>
    <row r="5" spans="1:9" ht="30">
      <c r="A5" s="352"/>
      <c r="B5" s="353" t="s">
        <v>898</v>
      </c>
      <c r="C5" s="354"/>
      <c r="D5" s="359"/>
      <c r="E5" s="359"/>
      <c r="F5" s="359"/>
      <c r="G5" s="354"/>
      <c r="H5" s="360"/>
      <c r="I5" s="356"/>
    </row>
    <row r="6" spans="1:9" ht="16.5">
      <c r="A6" s="352"/>
      <c r="B6" s="353" t="s">
        <v>899</v>
      </c>
      <c r="C6" s="354"/>
      <c r="D6" s="359"/>
      <c r="E6" s="359"/>
      <c r="F6" s="359"/>
      <c r="G6" s="354"/>
      <c r="H6" s="360"/>
      <c r="I6" s="356"/>
    </row>
    <row r="7" spans="1:9" ht="16.5">
      <c r="A7" s="352"/>
      <c r="B7" s="353"/>
      <c r="C7" s="354"/>
      <c r="D7" s="359"/>
      <c r="E7" s="359"/>
      <c r="F7" s="359"/>
      <c r="G7" s="354"/>
      <c r="H7" s="360"/>
      <c r="I7" s="356"/>
    </row>
    <row r="8" spans="1:9" ht="16.5">
      <c r="A8" s="352">
        <v>1.2</v>
      </c>
      <c r="B8" s="353" t="s">
        <v>900</v>
      </c>
      <c r="C8" s="354" t="s">
        <v>193</v>
      </c>
      <c r="D8" s="359">
        <v>183</v>
      </c>
      <c r="E8" s="359"/>
      <c r="F8" s="359"/>
      <c r="G8" s="354">
        <v>183</v>
      </c>
      <c r="H8" s="346"/>
      <c r="I8" s="356">
        <f>+H8*G8</f>
        <v>0</v>
      </c>
    </row>
    <row r="9" spans="1:9" ht="30">
      <c r="A9" s="352"/>
      <c r="B9" s="353" t="s">
        <v>901</v>
      </c>
      <c r="C9" s="354"/>
      <c r="D9" s="359"/>
      <c r="E9" s="359"/>
      <c r="F9" s="359"/>
      <c r="G9" s="354"/>
      <c r="H9" s="360"/>
      <c r="I9" s="356"/>
    </row>
    <row r="10" spans="1:9" ht="16.5">
      <c r="A10" s="352"/>
      <c r="B10" s="353" t="s">
        <v>899</v>
      </c>
      <c r="C10" s="354"/>
      <c r="D10" s="359"/>
      <c r="E10" s="359"/>
      <c r="F10" s="359"/>
      <c r="G10" s="354"/>
      <c r="H10" s="360"/>
      <c r="I10" s="356"/>
    </row>
    <row r="11" spans="1:9" ht="16.5">
      <c r="A11" s="352"/>
      <c r="B11" s="353"/>
      <c r="C11" s="354"/>
      <c r="D11" s="359"/>
      <c r="E11" s="359"/>
      <c r="F11" s="359"/>
      <c r="G11" s="354"/>
      <c r="H11" s="360"/>
      <c r="I11" s="356"/>
    </row>
    <row r="12" spans="1:9" ht="16.5">
      <c r="A12" s="352">
        <v>1.3</v>
      </c>
      <c r="B12" s="353" t="s">
        <v>902</v>
      </c>
      <c r="C12" s="354"/>
      <c r="D12" s="359"/>
      <c r="E12" s="359"/>
      <c r="F12" s="359"/>
      <c r="G12" s="354"/>
      <c r="H12" s="360"/>
      <c r="I12" s="356"/>
    </row>
    <row r="13" spans="1:9" ht="45">
      <c r="A13" s="352" t="s">
        <v>903</v>
      </c>
      <c r="B13" s="353" t="s">
        <v>904</v>
      </c>
      <c r="C13" s="354" t="s">
        <v>193</v>
      </c>
      <c r="D13" s="359">
        <v>40</v>
      </c>
      <c r="E13" s="359">
        <v>95</v>
      </c>
      <c r="F13" s="359">
        <v>40</v>
      </c>
      <c r="G13" s="354">
        <f>SUM(D13:F13)</f>
        <v>175</v>
      </c>
      <c r="H13" s="346"/>
      <c r="I13" s="356">
        <f>+H13*G13</f>
        <v>0</v>
      </c>
    </row>
    <row r="14" spans="1:9" ht="45">
      <c r="A14" s="352" t="s">
        <v>905</v>
      </c>
      <c r="B14" s="353" t="s">
        <v>906</v>
      </c>
      <c r="C14" s="354" t="s">
        <v>193</v>
      </c>
      <c r="D14" s="359">
        <v>5</v>
      </c>
      <c r="E14" s="359"/>
      <c r="F14" s="359"/>
      <c r="G14" s="354">
        <v>5</v>
      </c>
      <c r="H14" s="346"/>
      <c r="I14" s="356">
        <f>+H14*G14</f>
        <v>0</v>
      </c>
    </row>
    <row r="15" spans="1:9" ht="16.5">
      <c r="A15" s="352"/>
      <c r="B15" s="353"/>
      <c r="C15" s="354"/>
      <c r="D15" s="359"/>
      <c r="E15" s="359"/>
      <c r="F15" s="359"/>
      <c r="G15" s="354"/>
      <c r="H15" s="360"/>
      <c r="I15" s="356"/>
    </row>
    <row r="16" spans="1:9" ht="16.5">
      <c r="A16" s="352">
        <v>2</v>
      </c>
      <c r="B16" s="353" t="s">
        <v>907</v>
      </c>
      <c r="C16" s="354"/>
      <c r="D16" s="359"/>
      <c r="E16" s="359"/>
      <c r="F16" s="359"/>
      <c r="G16" s="354"/>
      <c r="H16" s="360"/>
      <c r="I16" s="356"/>
    </row>
    <row r="17" spans="1:9" ht="16.5">
      <c r="A17" s="352">
        <v>2.1</v>
      </c>
      <c r="B17" s="353" t="s">
        <v>908</v>
      </c>
      <c r="C17" s="354" t="s">
        <v>747</v>
      </c>
      <c r="D17" s="355">
        <v>470</v>
      </c>
      <c r="E17" s="355"/>
      <c r="F17" s="355"/>
      <c r="G17" s="354">
        <f>SUM(D17:F17)</f>
        <v>470</v>
      </c>
      <c r="H17" s="346"/>
      <c r="I17" s="356">
        <f>+H17*G17</f>
        <v>0</v>
      </c>
    </row>
    <row r="18" spans="1:9" ht="16.5">
      <c r="A18" s="352">
        <v>2.2</v>
      </c>
      <c r="B18" s="353" t="s">
        <v>909</v>
      </c>
      <c r="C18" s="354" t="s">
        <v>747</v>
      </c>
      <c r="D18" s="355">
        <v>50</v>
      </c>
      <c r="E18" s="355">
        <v>100</v>
      </c>
      <c r="F18" s="355">
        <v>50</v>
      </c>
      <c r="G18" s="354">
        <f>SUM(D18:F18)</f>
        <v>200</v>
      </c>
      <c r="H18" s="346"/>
      <c r="I18" s="356">
        <f>+H18*G18</f>
        <v>0</v>
      </c>
    </row>
    <row r="19" spans="1:9" ht="16.5">
      <c r="A19" s="352">
        <v>2.3</v>
      </c>
      <c r="B19" s="353" t="s">
        <v>910</v>
      </c>
      <c r="C19" s="354" t="s">
        <v>747</v>
      </c>
      <c r="D19" s="355">
        <v>40</v>
      </c>
      <c r="E19" s="355">
        <v>37</v>
      </c>
      <c r="F19" s="355">
        <v>23</v>
      </c>
      <c r="G19" s="354">
        <f>SUM(D19:F19)</f>
        <v>100</v>
      </c>
      <c r="H19" s="346"/>
      <c r="I19" s="356">
        <f>+H19*G19</f>
        <v>0</v>
      </c>
    </row>
    <row r="20" spans="1:9" ht="16.5">
      <c r="A20" s="352">
        <v>2.4</v>
      </c>
      <c r="B20" s="353" t="s">
        <v>911</v>
      </c>
      <c r="C20" s="354" t="s">
        <v>912</v>
      </c>
      <c r="D20" s="355">
        <v>60</v>
      </c>
      <c r="E20" s="355"/>
      <c r="F20" s="355"/>
      <c r="G20" s="354">
        <f>SUM(D20:F20)</f>
        <v>60</v>
      </c>
      <c r="H20" s="346"/>
      <c r="I20" s="356">
        <f>+H20*G20</f>
        <v>0</v>
      </c>
    </row>
    <row r="21" spans="1:9" ht="16.5">
      <c r="A21" s="352">
        <v>2.5</v>
      </c>
      <c r="B21" s="353" t="s">
        <v>913</v>
      </c>
      <c r="C21" s="354" t="s">
        <v>912</v>
      </c>
      <c r="D21" s="355">
        <v>10</v>
      </c>
      <c r="E21" s="355"/>
      <c r="F21" s="355"/>
      <c r="G21" s="354">
        <f>SUM(D21:F21)</f>
        <v>10</v>
      </c>
      <c r="H21" s="346"/>
      <c r="I21" s="356">
        <f>+H21*G21</f>
        <v>0</v>
      </c>
    </row>
    <row r="22" spans="1:9" ht="16.5">
      <c r="A22" s="352"/>
      <c r="B22" s="353"/>
      <c r="C22" s="354"/>
      <c r="D22" s="359"/>
      <c r="E22" s="359"/>
      <c r="F22" s="359"/>
      <c r="G22" s="354"/>
      <c r="H22" s="360"/>
      <c r="I22" s="356"/>
    </row>
    <row r="23" spans="1:9" ht="30">
      <c r="A23" s="352">
        <v>3</v>
      </c>
      <c r="B23" s="353" t="s">
        <v>914</v>
      </c>
      <c r="C23" s="354"/>
      <c r="D23" s="359"/>
      <c r="E23" s="359"/>
      <c r="F23" s="359"/>
      <c r="G23" s="354"/>
      <c r="H23" s="360"/>
      <c r="I23" s="356"/>
    </row>
    <row r="24" spans="1:9" ht="16.5">
      <c r="A24" s="352">
        <v>3.1</v>
      </c>
      <c r="B24" s="353" t="s">
        <v>915</v>
      </c>
      <c r="C24" s="354" t="s">
        <v>912</v>
      </c>
      <c r="D24" s="355">
        <v>17</v>
      </c>
      <c r="E24" s="355">
        <v>8</v>
      </c>
      <c r="F24" s="355">
        <v>3</v>
      </c>
      <c r="G24" s="354">
        <f>SUM(D24:F24)</f>
        <v>28</v>
      </c>
      <c r="H24" s="346"/>
      <c r="I24" s="356">
        <f aca="true" t="shared" si="0" ref="I24:I37">+H24*G24</f>
        <v>0</v>
      </c>
    </row>
    <row r="25" spans="1:9" ht="16.5">
      <c r="A25" s="352">
        <v>3.2</v>
      </c>
      <c r="B25" s="353" t="s">
        <v>916</v>
      </c>
      <c r="C25" s="354" t="s">
        <v>912</v>
      </c>
      <c r="D25" s="355">
        <v>2</v>
      </c>
      <c r="E25" s="355">
        <f>4+1</f>
        <v>5</v>
      </c>
      <c r="F25" s="355"/>
      <c r="G25" s="354">
        <f>SUM(D25:F25)</f>
        <v>7</v>
      </c>
      <c r="H25" s="346"/>
      <c r="I25" s="356">
        <f t="shared" si="0"/>
        <v>0</v>
      </c>
    </row>
    <row r="26" spans="1:9" ht="16.5">
      <c r="A26" s="352">
        <v>3.3</v>
      </c>
      <c r="B26" s="353" t="s">
        <v>917</v>
      </c>
      <c r="C26" s="354" t="s">
        <v>912</v>
      </c>
      <c r="D26" s="355">
        <v>2</v>
      </c>
      <c r="E26" s="355">
        <f>4-1</f>
        <v>3</v>
      </c>
      <c r="F26" s="355">
        <v>2</v>
      </c>
      <c r="G26" s="354">
        <f>SUM(D26:F26)</f>
        <v>7</v>
      </c>
      <c r="H26" s="346"/>
      <c r="I26" s="356">
        <f t="shared" si="0"/>
        <v>0</v>
      </c>
    </row>
    <row r="27" spans="1:9" ht="16.5">
      <c r="A27" s="352">
        <v>3.4</v>
      </c>
      <c r="B27" s="353" t="s">
        <v>918</v>
      </c>
      <c r="C27" s="354" t="s">
        <v>912</v>
      </c>
      <c r="D27" s="355">
        <v>25</v>
      </c>
      <c r="E27" s="355">
        <v>24</v>
      </c>
      <c r="F27" s="355">
        <v>7</v>
      </c>
      <c r="G27" s="354">
        <v>56</v>
      </c>
      <c r="H27" s="346"/>
      <c r="I27" s="356">
        <f t="shared" si="0"/>
        <v>0</v>
      </c>
    </row>
    <row r="28" spans="1:9" ht="16.5">
      <c r="A28" s="352">
        <v>3.5</v>
      </c>
      <c r="B28" s="353" t="s">
        <v>919</v>
      </c>
      <c r="C28" s="354" t="s">
        <v>912</v>
      </c>
      <c r="D28" s="355">
        <v>26</v>
      </c>
      <c r="E28" s="355">
        <v>24</v>
      </c>
      <c r="F28" s="355">
        <v>7</v>
      </c>
      <c r="G28" s="354">
        <v>57</v>
      </c>
      <c r="H28" s="346"/>
      <c r="I28" s="356">
        <f t="shared" si="0"/>
        <v>0</v>
      </c>
    </row>
    <row r="29" spans="1:9" ht="16.5">
      <c r="A29" s="352">
        <v>3.6</v>
      </c>
      <c r="B29" s="353" t="s">
        <v>920</v>
      </c>
      <c r="C29" s="354" t="s">
        <v>912</v>
      </c>
      <c r="D29" s="355">
        <v>21</v>
      </c>
      <c r="E29" s="355">
        <v>16</v>
      </c>
      <c r="F29" s="355">
        <v>5</v>
      </c>
      <c r="G29" s="354">
        <v>42</v>
      </c>
      <c r="H29" s="346"/>
      <c r="I29" s="356">
        <f t="shared" si="0"/>
        <v>0</v>
      </c>
    </row>
    <row r="30" spans="1:9" ht="16.5">
      <c r="A30" s="352">
        <v>3.7</v>
      </c>
      <c r="B30" s="353" t="s">
        <v>921</v>
      </c>
      <c r="C30" s="354" t="s">
        <v>912</v>
      </c>
      <c r="D30" s="355">
        <v>22</v>
      </c>
      <c r="E30" s="355">
        <v>16</v>
      </c>
      <c r="F30" s="355">
        <v>5</v>
      </c>
      <c r="G30" s="354">
        <v>43</v>
      </c>
      <c r="H30" s="346"/>
      <c r="I30" s="356">
        <f t="shared" si="0"/>
        <v>0</v>
      </c>
    </row>
    <row r="31" spans="1:9" ht="16.5">
      <c r="A31" s="352">
        <v>3.8</v>
      </c>
      <c r="B31" s="353" t="s">
        <v>922</v>
      </c>
      <c r="C31" s="354" t="s">
        <v>912</v>
      </c>
      <c r="D31" s="355">
        <v>17</v>
      </c>
      <c r="E31" s="355">
        <v>8</v>
      </c>
      <c r="F31" s="355">
        <v>3</v>
      </c>
      <c r="G31" s="354">
        <v>28</v>
      </c>
      <c r="H31" s="346"/>
      <c r="I31" s="356">
        <f t="shared" si="0"/>
        <v>0</v>
      </c>
    </row>
    <row r="32" spans="1:9" ht="16.5">
      <c r="A32" s="352">
        <v>3.9</v>
      </c>
      <c r="B32" s="353" t="s">
        <v>923</v>
      </c>
      <c r="C32" s="354" t="s">
        <v>912</v>
      </c>
      <c r="D32" s="355">
        <v>4</v>
      </c>
      <c r="E32" s="355">
        <v>8</v>
      </c>
      <c r="F32" s="355">
        <v>2</v>
      </c>
      <c r="G32" s="354">
        <v>14</v>
      </c>
      <c r="H32" s="346"/>
      <c r="I32" s="356">
        <f t="shared" si="0"/>
        <v>0</v>
      </c>
    </row>
    <row r="33" spans="1:9" ht="16.5">
      <c r="A33" s="352">
        <v>3.1</v>
      </c>
      <c r="B33" s="353" t="s">
        <v>924</v>
      </c>
      <c r="C33" s="354" t="s">
        <v>912</v>
      </c>
      <c r="D33" s="355">
        <v>25</v>
      </c>
      <c r="E33" s="355">
        <v>24</v>
      </c>
      <c r="F33" s="355">
        <v>7</v>
      </c>
      <c r="G33" s="354">
        <v>56</v>
      </c>
      <c r="H33" s="346"/>
      <c r="I33" s="356">
        <f t="shared" si="0"/>
        <v>0</v>
      </c>
    </row>
    <row r="34" spans="1:9" ht="16.5">
      <c r="A34" s="352">
        <v>3.11</v>
      </c>
      <c r="B34" s="353" t="s">
        <v>925</v>
      </c>
      <c r="C34" s="354" t="s">
        <v>912</v>
      </c>
      <c r="D34" s="355">
        <v>4</v>
      </c>
      <c r="E34" s="355">
        <v>8</v>
      </c>
      <c r="F34" s="355">
        <v>2</v>
      </c>
      <c r="G34" s="354">
        <v>14</v>
      </c>
      <c r="H34" s="346"/>
      <c r="I34" s="356">
        <f t="shared" si="0"/>
        <v>0</v>
      </c>
    </row>
    <row r="35" spans="1:9" ht="30">
      <c r="A35" s="352">
        <v>3.12</v>
      </c>
      <c r="B35" s="353" t="s">
        <v>926</v>
      </c>
      <c r="C35" s="354" t="s">
        <v>912</v>
      </c>
      <c r="D35" s="355">
        <v>25</v>
      </c>
      <c r="E35" s="355">
        <v>24</v>
      </c>
      <c r="F35" s="355">
        <v>7</v>
      </c>
      <c r="G35" s="354">
        <v>56</v>
      </c>
      <c r="H35" s="346"/>
      <c r="I35" s="356">
        <f t="shared" si="0"/>
        <v>0</v>
      </c>
    </row>
    <row r="36" spans="1:9" ht="16.5">
      <c r="A36" s="352">
        <v>3.13</v>
      </c>
      <c r="B36" s="353" t="s">
        <v>927</v>
      </c>
      <c r="C36" s="354" t="s">
        <v>912</v>
      </c>
      <c r="D36" s="359">
        <v>2</v>
      </c>
      <c r="E36" s="359"/>
      <c r="F36" s="359"/>
      <c r="G36" s="354">
        <v>2</v>
      </c>
      <c r="H36" s="346"/>
      <c r="I36" s="356">
        <f t="shared" si="0"/>
        <v>0</v>
      </c>
    </row>
    <row r="37" spans="1:9" ht="16.5">
      <c r="A37" s="352">
        <v>3.14</v>
      </c>
      <c r="B37" s="353" t="s">
        <v>928</v>
      </c>
      <c r="C37" s="354" t="s">
        <v>912</v>
      </c>
      <c r="D37" s="359">
        <v>1</v>
      </c>
      <c r="E37" s="359"/>
      <c r="F37" s="359"/>
      <c r="G37" s="354">
        <v>1</v>
      </c>
      <c r="H37" s="346"/>
      <c r="I37" s="356">
        <f t="shared" si="0"/>
        <v>0</v>
      </c>
    </row>
    <row r="38" spans="1:10" s="367" customFormat="1" ht="16.5">
      <c r="A38" s="361"/>
      <c r="B38" s="362"/>
      <c r="C38" s="363"/>
      <c r="D38" s="359"/>
      <c r="E38" s="359"/>
      <c r="F38" s="359"/>
      <c r="G38" s="363"/>
      <c r="H38" s="364"/>
      <c r="I38" s="365"/>
      <c r="J38" s="366"/>
    </row>
    <row r="39" spans="1:10" s="367" customFormat="1" ht="16.5">
      <c r="A39" s="361">
        <v>4</v>
      </c>
      <c r="B39" s="362" t="s">
        <v>929</v>
      </c>
      <c r="C39" s="363" t="s">
        <v>930</v>
      </c>
      <c r="D39" s="359">
        <v>170</v>
      </c>
      <c r="E39" s="359"/>
      <c r="F39" s="359"/>
      <c r="G39" s="363">
        <v>170</v>
      </c>
      <c r="H39" s="346"/>
      <c r="I39" s="356">
        <f>+H39*G39</f>
        <v>0</v>
      </c>
      <c r="J39" s="366"/>
    </row>
    <row r="40" spans="1:10" s="367" customFormat="1" ht="30">
      <c r="A40" s="361"/>
      <c r="B40" s="362" t="s">
        <v>931</v>
      </c>
      <c r="C40" s="363"/>
      <c r="D40" s="359"/>
      <c r="E40" s="359"/>
      <c r="F40" s="359"/>
      <c r="G40" s="363"/>
      <c r="H40" s="364"/>
      <c r="I40" s="365"/>
      <c r="J40" s="366"/>
    </row>
    <row r="41" spans="1:10" s="367" customFormat="1" ht="16.5">
      <c r="A41" s="361"/>
      <c r="B41" s="362" t="s">
        <v>932</v>
      </c>
      <c r="C41" s="363"/>
      <c r="D41" s="359"/>
      <c r="E41" s="359"/>
      <c r="F41" s="359"/>
      <c r="G41" s="363"/>
      <c r="H41" s="364"/>
      <c r="I41" s="365"/>
      <c r="J41" s="366"/>
    </row>
    <row r="42" spans="1:10" s="367" customFormat="1" ht="16.5">
      <c r="A42" s="361"/>
      <c r="B42" s="362"/>
      <c r="C42" s="363"/>
      <c r="D42" s="359"/>
      <c r="E42" s="359"/>
      <c r="F42" s="359"/>
      <c r="G42" s="363"/>
      <c r="H42" s="364"/>
      <c r="I42" s="365"/>
      <c r="J42" s="366"/>
    </row>
    <row r="43" spans="1:10" s="367" customFormat="1" ht="30">
      <c r="A43" s="361">
        <v>5</v>
      </c>
      <c r="B43" s="362" t="s">
        <v>933</v>
      </c>
      <c r="C43" s="363"/>
      <c r="D43" s="359"/>
      <c r="E43" s="359"/>
      <c r="F43" s="359"/>
      <c r="G43" s="363"/>
      <c r="H43" s="364"/>
      <c r="I43" s="365"/>
      <c r="J43" s="366"/>
    </row>
    <row r="44" spans="1:10" s="367" customFormat="1" ht="16.5">
      <c r="A44" s="361">
        <v>5.1</v>
      </c>
      <c r="B44" s="362" t="s">
        <v>934</v>
      </c>
      <c r="C44" s="363" t="s">
        <v>912</v>
      </c>
      <c r="D44" s="355">
        <v>30</v>
      </c>
      <c r="E44" s="368"/>
      <c r="F44" s="368"/>
      <c r="G44" s="363">
        <f>SUM(D44:F44)</f>
        <v>30</v>
      </c>
      <c r="H44" s="372"/>
      <c r="I44" s="356">
        <f aca="true" t="shared" si="1" ref="I44:I53">+H44*G44</f>
        <v>0</v>
      </c>
      <c r="J44" s="366"/>
    </row>
    <row r="45" spans="1:10" s="367" customFormat="1" ht="30">
      <c r="A45" s="361">
        <v>5.2</v>
      </c>
      <c r="B45" s="362" t="s">
        <v>935</v>
      </c>
      <c r="C45" s="363" t="s">
        <v>912</v>
      </c>
      <c r="D45" s="355">
        <f>D44</f>
        <v>30</v>
      </c>
      <c r="E45" s="368"/>
      <c r="F45" s="368"/>
      <c r="G45" s="363">
        <f>SUM(D45:F45)</f>
        <v>30</v>
      </c>
      <c r="H45" s="372"/>
      <c r="I45" s="356">
        <f t="shared" si="1"/>
        <v>0</v>
      </c>
      <c r="J45" s="366"/>
    </row>
    <row r="46" spans="1:10" s="367" customFormat="1" ht="16.5">
      <c r="A46" s="361">
        <v>5.3</v>
      </c>
      <c r="B46" s="362" t="s">
        <v>936</v>
      </c>
      <c r="C46" s="363" t="s">
        <v>912</v>
      </c>
      <c r="D46" s="355">
        <f>D44</f>
        <v>30</v>
      </c>
      <c r="E46" s="368"/>
      <c r="F46" s="368"/>
      <c r="G46" s="363">
        <f>SUM(D46:F46)</f>
        <v>30</v>
      </c>
      <c r="H46" s="372"/>
      <c r="I46" s="356">
        <f t="shared" si="1"/>
        <v>0</v>
      </c>
      <c r="J46" s="366"/>
    </row>
    <row r="47" spans="1:10" s="367" customFormat="1" ht="16.5">
      <c r="A47" s="361">
        <v>5.4</v>
      </c>
      <c r="B47" s="362" t="s">
        <v>937</v>
      </c>
      <c r="C47" s="363" t="s">
        <v>912</v>
      </c>
      <c r="D47" s="355">
        <f>D44</f>
        <v>30</v>
      </c>
      <c r="E47" s="368"/>
      <c r="F47" s="368"/>
      <c r="G47" s="363">
        <f>SUM(D47:F47)</f>
        <v>30</v>
      </c>
      <c r="H47" s="372"/>
      <c r="I47" s="356">
        <f t="shared" si="1"/>
        <v>0</v>
      </c>
      <c r="J47" s="366"/>
    </row>
    <row r="48" spans="1:10" s="367" customFormat="1" ht="16.5">
      <c r="A48" s="361">
        <v>5.5</v>
      </c>
      <c r="B48" s="362" t="s">
        <v>938</v>
      </c>
      <c r="C48" s="363" t="s">
        <v>912</v>
      </c>
      <c r="D48" s="355">
        <v>140</v>
      </c>
      <c r="E48" s="355">
        <v>80</v>
      </c>
      <c r="F48" s="355">
        <v>50</v>
      </c>
      <c r="G48" s="363">
        <f aca="true" t="shared" si="2" ref="G48:G53">SUM(D48:F48)</f>
        <v>270</v>
      </c>
      <c r="H48" s="372"/>
      <c r="I48" s="356">
        <f t="shared" si="1"/>
        <v>0</v>
      </c>
      <c r="J48" s="366"/>
    </row>
    <row r="49" spans="1:10" s="367" customFormat="1" ht="16.5">
      <c r="A49" s="361">
        <v>5.6</v>
      </c>
      <c r="B49" s="362" t="s">
        <v>939</v>
      </c>
      <c r="C49" s="363" t="s">
        <v>912</v>
      </c>
      <c r="D49" s="355">
        <v>50</v>
      </c>
      <c r="E49" s="355"/>
      <c r="F49" s="355"/>
      <c r="G49" s="363">
        <f>SUM(D49:F49)</f>
        <v>50</v>
      </c>
      <c r="H49" s="372"/>
      <c r="I49" s="356">
        <f t="shared" si="1"/>
        <v>0</v>
      </c>
      <c r="J49" s="366"/>
    </row>
    <row r="50" spans="1:9" ht="16.5">
      <c r="A50" s="352">
        <v>5.7</v>
      </c>
      <c r="B50" s="353" t="s">
        <v>940</v>
      </c>
      <c r="C50" s="354" t="s">
        <v>747</v>
      </c>
      <c r="D50" s="355">
        <v>400</v>
      </c>
      <c r="E50" s="355">
        <v>250</v>
      </c>
      <c r="F50" s="355">
        <v>100</v>
      </c>
      <c r="G50" s="354">
        <f t="shared" si="2"/>
        <v>750</v>
      </c>
      <c r="H50" s="372"/>
      <c r="I50" s="356">
        <f t="shared" si="1"/>
        <v>0</v>
      </c>
    </row>
    <row r="51" spans="1:9" ht="16.5">
      <c r="A51" s="352">
        <v>5.8</v>
      </c>
      <c r="B51" s="353" t="s">
        <v>941</v>
      </c>
      <c r="C51" s="354" t="s">
        <v>912</v>
      </c>
      <c r="D51" s="355">
        <v>40</v>
      </c>
      <c r="E51" s="355">
        <v>40</v>
      </c>
      <c r="F51" s="355">
        <v>20</v>
      </c>
      <c r="G51" s="354">
        <f t="shared" si="2"/>
        <v>100</v>
      </c>
      <c r="H51" s="372"/>
      <c r="I51" s="356">
        <f t="shared" si="1"/>
        <v>0</v>
      </c>
    </row>
    <row r="52" spans="1:9" ht="16.5">
      <c r="A52" s="352">
        <v>5.9</v>
      </c>
      <c r="B52" s="353" t="s">
        <v>942</v>
      </c>
      <c r="C52" s="354" t="s">
        <v>912</v>
      </c>
      <c r="D52" s="355">
        <v>25</v>
      </c>
      <c r="E52" s="355">
        <v>20</v>
      </c>
      <c r="F52" s="355">
        <v>10</v>
      </c>
      <c r="G52" s="354">
        <f t="shared" si="2"/>
        <v>55</v>
      </c>
      <c r="H52" s="372"/>
      <c r="I52" s="356">
        <f t="shared" si="1"/>
        <v>0</v>
      </c>
    </row>
    <row r="53" spans="1:9" ht="16.5">
      <c r="A53" s="369">
        <v>5.1</v>
      </c>
      <c r="B53" s="353" t="s">
        <v>943</v>
      </c>
      <c r="C53" s="354" t="s">
        <v>912</v>
      </c>
      <c r="D53" s="355">
        <v>10</v>
      </c>
      <c r="E53" s="355">
        <v>10</v>
      </c>
      <c r="F53" s="355">
        <v>5</v>
      </c>
      <c r="G53" s="354">
        <f t="shared" si="2"/>
        <v>25</v>
      </c>
      <c r="H53" s="372"/>
      <c r="I53" s="356">
        <f t="shared" si="1"/>
        <v>0</v>
      </c>
    </row>
    <row r="54" spans="1:9" ht="18.75" customHeight="1">
      <c r="A54" s="392"/>
      <c r="B54" s="470" t="s">
        <v>1011</v>
      </c>
      <c r="C54" s="470"/>
      <c r="D54" s="390"/>
      <c r="E54" s="390"/>
      <c r="F54" s="390"/>
      <c r="G54" s="391"/>
      <c r="H54" s="391"/>
      <c r="I54" s="394"/>
    </row>
    <row r="55" spans="1:9" ht="16.5">
      <c r="A55" s="393"/>
      <c r="B55" s="471" t="s">
        <v>1012</v>
      </c>
      <c r="C55" s="472"/>
      <c r="D55" s="472"/>
      <c r="E55" s="472"/>
      <c r="F55" s="472"/>
      <c r="G55" s="472"/>
      <c r="H55" s="472"/>
      <c r="I55" s="473"/>
    </row>
    <row r="56" ht="24" customHeight="1"/>
    <row r="57" spans="2:9" ht="22.5" customHeight="1">
      <c r="B57" s="467" t="s">
        <v>961</v>
      </c>
      <c r="C57" s="467"/>
      <c r="D57" s="467"/>
      <c r="E57" s="467"/>
      <c r="F57" s="467"/>
      <c r="G57" s="467"/>
      <c r="H57" s="467"/>
      <c r="I57" s="467"/>
    </row>
    <row r="58" spans="2:9" ht="20.25" customHeight="1">
      <c r="B58" s="467" t="s">
        <v>980</v>
      </c>
      <c r="C58" s="467"/>
      <c r="D58" s="467"/>
      <c r="E58" s="467"/>
      <c r="F58" s="467"/>
      <c r="G58" s="467"/>
      <c r="H58" s="467"/>
      <c r="I58" s="467"/>
    </row>
  </sheetData>
  <sheetProtection sheet="1" objects="1" scenarios="1" selectLockedCells="1"/>
  <mergeCells count="6">
    <mergeCell ref="B58:I58"/>
    <mergeCell ref="A1:I1"/>
    <mergeCell ref="A2:I2"/>
    <mergeCell ref="B54:C54"/>
    <mergeCell ref="B57:I57"/>
    <mergeCell ref="B55:I55"/>
  </mergeCells>
  <printOptions gridLines="1" horizontalCentered="1"/>
  <pageMargins left="0.35" right="0.7086614173228347" top="0.7480314960629921" bottom="0.7480314960629921" header="0.31496062992125984" footer="0.31496062992125984"/>
  <pageSetup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tabColor theme="8" tint="-0.24997000396251678"/>
  </sheetPr>
  <dimension ref="A1:I582"/>
  <sheetViews>
    <sheetView zoomScale="85" zoomScaleNormal="85" zoomScaleSheetLayoutView="85" zoomScalePageLayoutView="0" workbookViewId="0" topLeftCell="A1">
      <selection activeCell="A577" sqref="A577"/>
    </sheetView>
  </sheetViews>
  <sheetFormatPr defaultColWidth="9.140625" defaultRowHeight="15"/>
  <cols>
    <col min="1" max="1" width="7.7109375" style="54" customWidth="1"/>
    <col min="2" max="2" width="75.140625" style="59" customWidth="1"/>
    <col min="3" max="3" width="7.8515625" style="40" customWidth="1"/>
    <col min="4" max="4" width="11.7109375" style="40" customWidth="1"/>
    <col min="5" max="5" width="11.57421875" style="32" customWidth="1"/>
    <col min="6" max="6" width="23.28125" style="60" customWidth="1"/>
    <col min="7" max="7" width="19.00390625" style="37" customWidth="1"/>
    <col min="8" max="8" width="8.140625" style="37" customWidth="1"/>
    <col min="9" max="16384" width="9.140625" style="37" customWidth="1"/>
  </cols>
  <sheetData>
    <row r="1" spans="1:7" s="34" customFormat="1" ht="18.75">
      <c r="A1" s="476" t="s">
        <v>994</v>
      </c>
      <c r="B1" s="476"/>
      <c r="C1" s="476"/>
      <c r="D1" s="476"/>
      <c r="E1" s="476"/>
      <c r="F1" s="476"/>
      <c r="G1" s="33"/>
    </row>
    <row r="2" spans="1:6" s="34" customFormat="1" ht="23.25">
      <c r="A2" s="477" t="s">
        <v>993</v>
      </c>
      <c r="B2" s="477"/>
      <c r="C2" s="477"/>
      <c r="D2" s="477"/>
      <c r="E2" s="477"/>
      <c r="F2" s="477"/>
    </row>
    <row r="3" spans="1:8" s="36" customFormat="1" ht="16.5">
      <c r="A3" s="279" t="s">
        <v>496</v>
      </c>
      <c r="B3" s="280" t="s">
        <v>9</v>
      </c>
      <c r="C3" s="281" t="s">
        <v>0</v>
      </c>
      <c r="D3" s="281" t="s">
        <v>1</v>
      </c>
      <c r="E3" s="281" t="s">
        <v>950</v>
      </c>
      <c r="F3" s="281" t="s">
        <v>962</v>
      </c>
      <c r="G3" s="35"/>
      <c r="H3" s="35"/>
    </row>
    <row r="4" spans="1:6" ht="54">
      <c r="A4" s="100"/>
      <c r="B4" s="101" t="s">
        <v>10</v>
      </c>
      <c r="C4" s="102"/>
      <c r="D4" s="102"/>
      <c r="E4" s="103"/>
      <c r="F4" s="104"/>
    </row>
    <row r="5" spans="1:6" s="38" customFormat="1" ht="16.5">
      <c r="A5" s="105" t="s">
        <v>11</v>
      </c>
      <c r="B5" s="106" t="s">
        <v>12</v>
      </c>
      <c r="C5" s="107"/>
      <c r="D5" s="107"/>
      <c r="E5" s="108"/>
      <c r="F5" s="109"/>
    </row>
    <row r="6" spans="1:6" s="38" customFormat="1" ht="214.5">
      <c r="A6" s="105">
        <v>1.1</v>
      </c>
      <c r="B6" s="110" t="s">
        <v>13</v>
      </c>
      <c r="C6" s="107"/>
      <c r="D6" s="107"/>
      <c r="E6" s="108"/>
      <c r="F6" s="109"/>
    </row>
    <row r="7" spans="1:6" s="38" customFormat="1" ht="33">
      <c r="A7" s="105">
        <v>1.2</v>
      </c>
      <c r="B7" s="110" t="s">
        <v>14</v>
      </c>
      <c r="C7" s="107"/>
      <c r="D7" s="107"/>
      <c r="E7" s="108"/>
      <c r="F7" s="109"/>
    </row>
    <row r="8" spans="1:6" s="38" customFormat="1" ht="33">
      <c r="A8" s="105">
        <v>1.3</v>
      </c>
      <c r="B8" s="110" t="s">
        <v>497</v>
      </c>
      <c r="C8" s="107"/>
      <c r="D8" s="107"/>
      <c r="E8" s="108"/>
      <c r="F8" s="109"/>
    </row>
    <row r="9" spans="1:6" s="38" customFormat="1" ht="33">
      <c r="A9" s="105">
        <v>1.4</v>
      </c>
      <c r="B9" s="110" t="s">
        <v>15</v>
      </c>
      <c r="C9" s="107"/>
      <c r="D9" s="107"/>
      <c r="E9" s="108"/>
      <c r="F9" s="109"/>
    </row>
    <row r="10" spans="1:6" s="38" customFormat="1" ht="82.5">
      <c r="A10" s="105">
        <v>1.5</v>
      </c>
      <c r="B10" s="110" t="s">
        <v>16</v>
      </c>
      <c r="C10" s="107"/>
      <c r="D10" s="107"/>
      <c r="E10" s="108"/>
      <c r="F10" s="109"/>
    </row>
    <row r="11" spans="1:6" s="38" customFormat="1" ht="16.5">
      <c r="A11" s="105">
        <v>1.6</v>
      </c>
      <c r="B11" s="110" t="s">
        <v>17</v>
      </c>
      <c r="C11" s="107"/>
      <c r="D11" s="107"/>
      <c r="E11" s="108"/>
      <c r="F11" s="109"/>
    </row>
    <row r="12" spans="1:6" s="38" customFormat="1" ht="49.5">
      <c r="A12" s="105">
        <v>1.7</v>
      </c>
      <c r="B12" s="110" t="s">
        <v>18</v>
      </c>
      <c r="C12" s="107"/>
      <c r="D12" s="107"/>
      <c r="E12" s="108"/>
      <c r="F12" s="109"/>
    </row>
    <row r="13" spans="1:6" s="38" customFormat="1" ht="33">
      <c r="A13" s="105">
        <v>1.8</v>
      </c>
      <c r="B13" s="110" t="s">
        <v>19</v>
      </c>
      <c r="C13" s="107"/>
      <c r="D13" s="107"/>
      <c r="E13" s="108"/>
      <c r="F13" s="109"/>
    </row>
    <row r="14" spans="1:6" s="38" customFormat="1" ht="33">
      <c r="A14" s="105">
        <v>1.9</v>
      </c>
      <c r="B14" s="110" t="s">
        <v>20</v>
      </c>
      <c r="C14" s="107"/>
      <c r="D14" s="107"/>
      <c r="E14" s="108"/>
      <c r="F14" s="109"/>
    </row>
    <row r="15" spans="1:6" s="38" customFormat="1" ht="33">
      <c r="A15" s="105">
        <v>1.1</v>
      </c>
      <c r="B15" s="110" t="s">
        <v>21</v>
      </c>
      <c r="C15" s="107"/>
      <c r="D15" s="107"/>
      <c r="E15" s="108"/>
      <c r="F15" s="109"/>
    </row>
    <row r="16" spans="1:6" s="38" customFormat="1" ht="33">
      <c r="A16" s="105">
        <v>1.11</v>
      </c>
      <c r="B16" s="110" t="s">
        <v>22</v>
      </c>
      <c r="C16" s="107"/>
      <c r="D16" s="107"/>
      <c r="E16" s="108"/>
      <c r="F16" s="109"/>
    </row>
    <row r="17" spans="1:6" s="38" customFormat="1" ht="33">
      <c r="A17" s="105">
        <v>1.12</v>
      </c>
      <c r="B17" s="110" t="s">
        <v>23</v>
      </c>
      <c r="C17" s="107"/>
      <c r="D17" s="107"/>
      <c r="E17" s="108"/>
      <c r="F17" s="109"/>
    </row>
    <row r="18" spans="1:6" s="38" customFormat="1" ht="33">
      <c r="A18" s="105">
        <v>1.13</v>
      </c>
      <c r="B18" s="110" t="s">
        <v>24</v>
      </c>
      <c r="C18" s="107"/>
      <c r="D18" s="107"/>
      <c r="E18" s="108"/>
      <c r="F18" s="109"/>
    </row>
    <row r="19" spans="1:6" s="38" customFormat="1" ht="33">
      <c r="A19" s="105">
        <v>1.14</v>
      </c>
      <c r="B19" s="110" t="s">
        <v>25</v>
      </c>
      <c r="C19" s="107"/>
      <c r="D19" s="107"/>
      <c r="E19" s="108"/>
      <c r="F19" s="109"/>
    </row>
    <row r="20" spans="1:6" s="38" customFormat="1" ht="33">
      <c r="A20" s="105">
        <v>1.15</v>
      </c>
      <c r="B20" s="110" t="s">
        <v>26</v>
      </c>
      <c r="C20" s="107"/>
      <c r="D20" s="107"/>
      <c r="E20" s="108"/>
      <c r="F20" s="109"/>
    </row>
    <row r="21" spans="1:6" s="38" customFormat="1" ht="16.5">
      <c r="A21" s="105">
        <v>1.16</v>
      </c>
      <c r="B21" s="110" t="s">
        <v>27</v>
      </c>
      <c r="C21" s="107"/>
      <c r="D21" s="107"/>
      <c r="E21" s="108"/>
      <c r="F21" s="109"/>
    </row>
    <row r="22" spans="1:6" s="38" customFormat="1" ht="16.5">
      <c r="A22" s="105">
        <v>1.17</v>
      </c>
      <c r="B22" s="110" t="s">
        <v>28</v>
      </c>
      <c r="C22" s="107"/>
      <c r="D22" s="107"/>
      <c r="E22" s="108"/>
      <c r="F22" s="109"/>
    </row>
    <row r="23" spans="1:6" s="38" customFormat="1" ht="49.5">
      <c r="A23" s="105">
        <v>1.18</v>
      </c>
      <c r="B23" s="111" t="s">
        <v>29</v>
      </c>
      <c r="C23" s="107"/>
      <c r="D23" s="107"/>
      <c r="E23" s="108"/>
      <c r="F23" s="109"/>
    </row>
    <row r="24" spans="1:6" s="38" customFormat="1" ht="16.5">
      <c r="A24" s="105">
        <v>1.19</v>
      </c>
      <c r="B24" s="111" t="s">
        <v>30</v>
      </c>
      <c r="C24" s="107"/>
      <c r="D24" s="107"/>
      <c r="E24" s="108"/>
      <c r="F24" s="109"/>
    </row>
    <row r="25" spans="1:6" s="38" customFormat="1" ht="33">
      <c r="A25" s="105">
        <v>1.2</v>
      </c>
      <c r="B25" s="112" t="s">
        <v>404</v>
      </c>
      <c r="C25" s="107"/>
      <c r="D25" s="107"/>
      <c r="E25" s="108"/>
      <c r="F25" s="109"/>
    </row>
    <row r="26" spans="1:6" s="38" customFormat="1" ht="16.5">
      <c r="A26" s="105">
        <v>1.21</v>
      </c>
      <c r="B26" s="111" t="s">
        <v>31</v>
      </c>
      <c r="C26" s="107"/>
      <c r="D26" s="107"/>
      <c r="E26" s="108"/>
      <c r="F26" s="109"/>
    </row>
    <row r="27" spans="1:6" s="38" customFormat="1" ht="49.5">
      <c r="A27" s="105">
        <v>1.22</v>
      </c>
      <c r="B27" s="111" t="s">
        <v>560</v>
      </c>
      <c r="C27" s="107"/>
      <c r="D27" s="107"/>
      <c r="E27" s="108"/>
      <c r="F27" s="109"/>
    </row>
    <row r="28" spans="1:6" s="39" customFormat="1" ht="66">
      <c r="A28" s="105">
        <v>1.23</v>
      </c>
      <c r="B28" s="113" t="s">
        <v>32</v>
      </c>
      <c r="C28" s="114"/>
      <c r="D28" s="114"/>
      <c r="E28" s="115"/>
      <c r="F28" s="116"/>
    </row>
    <row r="29" spans="1:6" s="39" customFormat="1" ht="49.5">
      <c r="A29" s="105">
        <v>1.24</v>
      </c>
      <c r="B29" s="113" t="s">
        <v>33</v>
      </c>
      <c r="C29" s="114"/>
      <c r="D29" s="114"/>
      <c r="E29" s="115"/>
      <c r="F29" s="116"/>
    </row>
    <row r="30" spans="1:6" s="39" customFormat="1" ht="33">
      <c r="A30" s="105">
        <v>1.25</v>
      </c>
      <c r="B30" s="113" t="s">
        <v>376</v>
      </c>
      <c r="C30" s="114"/>
      <c r="D30" s="114"/>
      <c r="E30" s="115"/>
      <c r="F30" s="116"/>
    </row>
    <row r="31" spans="1:6" s="39" customFormat="1" ht="16.5">
      <c r="A31" s="105" t="s">
        <v>375</v>
      </c>
      <c r="B31" s="117" t="s">
        <v>499</v>
      </c>
      <c r="C31" s="118" t="s">
        <v>8</v>
      </c>
      <c r="D31" s="118">
        <v>3</v>
      </c>
      <c r="E31" s="119"/>
      <c r="F31" s="120">
        <f>+E31*D31</f>
        <v>0</v>
      </c>
    </row>
    <row r="32" spans="1:6" s="39" customFormat="1" ht="82.5">
      <c r="A32" s="121"/>
      <c r="B32" s="122" t="s">
        <v>945</v>
      </c>
      <c r="C32" s="123"/>
      <c r="D32" s="123"/>
      <c r="E32" s="124"/>
      <c r="F32" s="124"/>
    </row>
    <row r="33" spans="1:6" s="1" customFormat="1" ht="16.5">
      <c r="A33" s="125" t="s">
        <v>34</v>
      </c>
      <c r="B33" s="106" t="s">
        <v>35</v>
      </c>
      <c r="C33" s="126"/>
      <c r="D33" s="127"/>
      <c r="E33" s="128"/>
      <c r="F33" s="129"/>
    </row>
    <row r="34" spans="1:6" s="1" customFormat="1" ht="214.5">
      <c r="A34" s="130"/>
      <c r="B34" s="131" t="s">
        <v>494</v>
      </c>
      <c r="C34" s="132"/>
      <c r="D34" s="133"/>
      <c r="E34" s="134"/>
      <c r="F34" s="135"/>
    </row>
    <row r="35" spans="1:6" s="1" customFormat="1" ht="33">
      <c r="A35" s="130"/>
      <c r="B35" s="136" t="s">
        <v>384</v>
      </c>
      <c r="C35" s="132"/>
      <c r="D35" s="133"/>
      <c r="E35" s="134"/>
      <c r="F35" s="135"/>
    </row>
    <row r="36" spans="1:6" s="1" customFormat="1" ht="16.5">
      <c r="A36" s="130" t="s">
        <v>36</v>
      </c>
      <c r="B36" s="137" t="s">
        <v>37</v>
      </c>
      <c r="C36" s="133" t="s">
        <v>2</v>
      </c>
      <c r="D36" s="133">
        <v>3</v>
      </c>
      <c r="E36" s="138"/>
      <c r="F36" s="120">
        <f>+E36*D36</f>
        <v>0</v>
      </c>
    </row>
    <row r="37" spans="1:6" s="1" customFormat="1" ht="16.5">
      <c r="A37" s="130"/>
      <c r="B37" s="136" t="s">
        <v>387</v>
      </c>
      <c r="C37" s="139"/>
      <c r="D37" s="140"/>
      <c r="E37" s="134"/>
      <c r="F37" s="120"/>
    </row>
    <row r="38" spans="1:6" s="1" customFormat="1" ht="16.5">
      <c r="A38" s="141"/>
      <c r="B38" s="136" t="s">
        <v>385</v>
      </c>
      <c r="C38" s="132"/>
      <c r="D38" s="133"/>
      <c r="E38" s="134"/>
      <c r="F38" s="120"/>
    </row>
    <row r="39" spans="1:6" s="1" customFormat="1" ht="16.5">
      <c r="A39" s="141"/>
      <c r="B39" s="136" t="s">
        <v>386</v>
      </c>
      <c r="C39" s="132"/>
      <c r="D39" s="133"/>
      <c r="E39" s="134"/>
      <c r="F39" s="120"/>
    </row>
    <row r="40" spans="1:6" s="1" customFormat="1" ht="16.5">
      <c r="A40" s="125" t="s">
        <v>38</v>
      </c>
      <c r="B40" s="106" t="s">
        <v>39</v>
      </c>
      <c r="C40" s="126"/>
      <c r="D40" s="127"/>
      <c r="E40" s="128"/>
      <c r="F40" s="120"/>
    </row>
    <row r="41" spans="1:6" s="1" customFormat="1" ht="198">
      <c r="A41" s="141"/>
      <c r="B41" s="142" t="s">
        <v>374</v>
      </c>
      <c r="C41" s="132"/>
      <c r="D41" s="133"/>
      <c r="E41" s="134"/>
      <c r="F41" s="120"/>
    </row>
    <row r="42" spans="1:6" s="1" customFormat="1" ht="16.5">
      <c r="A42" s="130" t="s">
        <v>40</v>
      </c>
      <c r="B42" s="106" t="s">
        <v>41</v>
      </c>
      <c r="C42" s="132"/>
      <c r="D42" s="133"/>
      <c r="E42" s="134"/>
      <c r="F42" s="120"/>
    </row>
    <row r="43" spans="1:6" s="1" customFormat="1" ht="93.75" customHeight="1">
      <c r="A43" s="130"/>
      <c r="B43" s="142" t="s">
        <v>42</v>
      </c>
      <c r="C43" s="132"/>
      <c r="D43" s="133"/>
      <c r="E43" s="134"/>
      <c r="F43" s="120"/>
    </row>
    <row r="44" spans="1:6" s="1" customFormat="1" ht="16.5">
      <c r="A44" s="130" t="s">
        <v>43</v>
      </c>
      <c r="B44" s="143" t="s">
        <v>596</v>
      </c>
      <c r="C44" s="133"/>
      <c r="D44" s="133"/>
      <c r="E44" s="144"/>
      <c r="F44" s="120"/>
    </row>
    <row r="45" spans="1:6" s="1" customFormat="1" ht="16.5">
      <c r="A45" s="130" t="s">
        <v>44</v>
      </c>
      <c r="B45" s="106" t="s">
        <v>48</v>
      </c>
      <c r="C45" s="133"/>
      <c r="D45" s="133"/>
      <c r="E45" s="134"/>
      <c r="F45" s="120"/>
    </row>
    <row r="46" spans="1:6" s="1" customFormat="1" ht="19.5" customHeight="1">
      <c r="A46" s="130"/>
      <c r="B46" s="142" t="s">
        <v>49</v>
      </c>
      <c r="C46" s="133"/>
      <c r="D46" s="133"/>
      <c r="E46" s="134"/>
      <c r="F46" s="120"/>
    </row>
    <row r="47" spans="1:6" s="1" customFormat="1" ht="82.5">
      <c r="A47" s="130"/>
      <c r="B47" s="142" t="s">
        <v>50</v>
      </c>
      <c r="C47" s="133"/>
      <c r="D47" s="133"/>
      <c r="E47" s="134"/>
      <c r="F47" s="120"/>
    </row>
    <row r="48" spans="1:6" s="1" customFormat="1" ht="33">
      <c r="A48" s="130" t="s">
        <v>47</v>
      </c>
      <c r="B48" s="145" t="s">
        <v>531</v>
      </c>
      <c r="C48" s="133" t="s">
        <v>5</v>
      </c>
      <c r="D48" s="133">
        <v>1</v>
      </c>
      <c r="E48" s="146"/>
      <c r="F48" s="120">
        <f>+E48*D48</f>
        <v>0</v>
      </c>
    </row>
    <row r="49" spans="1:6" s="1" customFormat="1" ht="33">
      <c r="A49" s="130"/>
      <c r="B49" s="142" t="s">
        <v>51</v>
      </c>
      <c r="C49" s="133"/>
      <c r="D49" s="133"/>
      <c r="E49" s="134"/>
      <c r="F49" s="120"/>
    </row>
    <row r="50" spans="1:6" s="1" customFormat="1" ht="16.5">
      <c r="A50" s="130" t="s">
        <v>490</v>
      </c>
      <c r="B50" s="106" t="s">
        <v>45</v>
      </c>
      <c r="C50" s="132"/>
      <c r="D50" s="133"/>
      <c r="E50" s="134"/>
      <c r="F50" s="120"/>
    </row>
    <row r="51" spans="1:6" s="1" customFormat="1" ht="99">
      <c r="A51" s="130"/>
      <c r="B51" s="142" t="s">
        <v>46</v>
      </c>
      <c r="C51" s="132"/>
      <c r="D51" s="133"/>
      <c r="E51" s="134"/>
      <c r="F51" s="120"/>
    </row>
    <row r="52" spans="1:6" s="1" customFormat="1" ht="16.5">
      <c r="A52" s="130" t="s">
        <v>491</v>
      </c>
      <c r="B52" s="147" t="s">
        <v>561</v>
      </c>
      <c r="C52" s="133" t="s">
        <v>4</v>
      </c>
      <c r="D52" s="133">
        <v>3</v>
      </c>
      <c r="E52" s="148"/>
      <c r="F52" s="120">
        <f>+E52*D52</f>
        <v>0</v>
      </c>
    </row>
    <row r="53" spans="1:6" ht="16.5">
      <c r="A53" s="130" t="s">
        <v>58</v>
      </c>
      <c r="B53" s="106" t="s">
        <v>52</v>
      </c>
      <c r="C53" s="132"/>
      <c r="D53" s="133"/>
      <c r="E53" s="149"/>
      <c r="F53" s="120"/>
    </row>
    <row r="54" spans="1:6" ht="181.5">
      <c r="A54" s="130"/>
      <c r="B54" s="150" t="s">
        <v>53</v>
      </c>
      <c r="C54" s="132"/>
      <c r="D54" s="133"/>
      <c r="E54" s="120"/>
      <c r="F54" s="120"/>
    </row>
    <row r="55" spans="1:6" ht="16.5">
      <c r="A55" s="130"/>
      <c r="B55" s="150" t="s">
        <v>54</v>
      </c>
      <c r="C55" s="132"/>
      <c r="D55" s="133"/>
      <c r="E55" s="120"/>
      <c r="F55" s="120"/>
    </row>
    <row r="56" spans="1:6" ht="16.5">
      <c r="A56" s="130"/>
      <c r="B56" s="150" t="s">
        <v>55</v>
      </c>
      <c r="C56" s="132"/>
      <c r="D56" s="133"/>
      <c r="E56" s="120"/>
      <c r="F56" s="120"/>
    </row>
    <row r="57" spans="1:6" ht="16.5">
      <c r="A57" s="130"/>
      <c r="B57" s="150" t="s">
        <v>493</v>
      </c>
      <c r="C57" s="132"/>
      <c r="D57" s="133"/>
      <c r="E57" s="120"/>
      <c r="F57" s="120"/>
    </row>
    <row r="58" spans="1:6" ht="16.5">
      <c r="A58" s="130"/>
      <c r="B58" s="150" t="s">
        <v>56</v>
      </c>
      <c r="C58" s="132"/>
      <c r="D58" s="133"/>
      <c r="E58" s="120"/>
      <c r="F58" s="120"/>
    </row>
    <row r="59" spans="1:6" ht="16.5">
      <c r="A59" s="130"/>
      <c r="B59" s="150" t="s">
        <v>57</v>
      </c>
      <c r="C59" s="132"/>
      <c r="D59" s="133"/>
      <c r="E59" s="120"/>
      <c r="F59" s="120"/>
    </row>
    <row r="60" spans="1:6" ht="16.5">
      <c r="A60" s="130" t="s">
        <v>60</v>
      </c>
      <c r="B60" s="151" t="s">
        <v>388</v>
      </c>
      <c r="C60" s="132" t="s">
        <v>8</v>
      </c>
      <c r="D60" s="133">
        <v>1</v>
      </c>
      <c r="E60" s="152"/>
      <c r="F60" s="120">
        <f>+E60*D60</f>
        <v>0</v>
      </c>
    </row>
    <row r="61" spans="1:6" s="1" customFormat="1" ht="16.5">
      <c r="A61" s="125" t="s">
        <v>109</v>
      </c>
      <c r="B61" s="106" t="s">
        <v>59</v>
      </c>
      <c r="C61" s="126"/>
      <c r="D61" s="127"/>
      <c r="E61" s="128"/>
      <c r="F61" s="120"/>
    </row>
    <row r="62" spans="1:6" s="1" customFormat="1" ht="16.5">
      <c r="A62" s="153" t="s">
        <v>110</v>
      </c>
      <c r="B62" s="154" t="s">
        <v>61</v>
      </c>
      <c r="C62" s="155"/>
      <c r="D62" s="156"/>
      <c r="E62" s="157"/>
      <c r="F62" s="120"/>
    </row>
    <row r="63" spans="1:6" s="45" customFormat="1" ht="165">
      <c r="A63" s="121"/>
      <c r="B63" s="113" t="s">
        <v>492</v>
      </c>
      <c r="C63" s="114"/>
      <c r="D63" s="118"/>
      <c r="E63" s="158"/>
      <c r="F63" s="120"/>
    </row>
    <row r="64" spans="1:6" s="1" customFormat="1" ht="115.5">
      <c r="A64" s="153" t="s">
        <v>80</v>
      </c>
      <c r="B64" s="142" t="s">
        <v>114</v>
      </c>
      <c r="C64" s="155"/>
      <c r="D64" s="156"/>
      <c r="E64" s="157"/>
      <c r="F64" s="120"/>
    </row>
    <row r="65" spans="1:6" s="45" customFormat="1" ht="66">
      <c r="A65" s="121"/>
      <c r="B65" s="113" t="s">
        <v>62</v>
      </c>
      <c r="C65" s="114"/>
      <c r="D65" s="118"/>
      <c r="E65" s="158"/>
      <c r="F65" s="120"/>
    </row>
    <row r="66" spans="1:8" s="45" customFormat="1" ht="82.5">
      <c r="A66" s="121"/>
      <c r="B66" s="113" t="s">
        <v>378</v>
      </c>
      <c r="C66" s="114"/>
      <c r="D66" s="159"/>
      <c r="E66" s="158"/>
      <c r="F66" s="120"/>
      <c r="H66" s="46"/>
    </row>
    <row r="67" spans="1:8" s="1" customFormat="1" ht="16.5">
      <c r="A67" s="153" t="s">
        <v>63</v>
      </c>
      <c r="B67" s="151" t="s">
        <v>64</v>
      </c>
      <c r="C67" s="160" t="s">
        <v>3</v>
      </c>
      <c r="D67" s="161">
        <v>6</v>
      </c>
      <c r="E67" s="162"/>
      <c r="F67" s="120">
        <f aca="true" t="shared" si="0" ref="F67:F78">+E67*D67</f>
        <v>0</v>
      </c>
      <c r="G67" s="31"/>
      <c r="H67" s="2"/>
    </row>
    <row r="68" spans="1:8" s="1" customFormat="1" ht="16.5">
      <c r="A68" s="153" t="s">
        <v>65</v>
      </c>
      <c r="B68" s="151" t="s">
        <v>66</v>
      </c>
      <c r="C68" s="160" t="s">
        <v>3</v>
      </c>
      <c r="D68" s="161">
        <v>95</v>
      </c>
      <c r="E68" s="162"/>
      <c r="F68" s="120">
        <f t="shared" si="0"/>
        <v>0</v>
      </c>
      <c r="G68" s="31"/>
      <c r="H68" s="2"/>
    </row>
    <row r="69" spans="1:8" s="1" customFormat="1" ht="16.5">
      <c r="A69" s="153" t="s">
        <v>67</v>
      </c>
      <c r="B69" s="151" t="s">
        <v>68</v>
      </c>
      <c r="C69" s="160" t="s">
        <v>3</v>
      </c>
      <c r="D69" s="161">
        <v>90</v>
      </c>
      <c r="E69" s="162"/>
      <c r="F69" s="120">
        <f t="shared" si="0"/>
        <v>0</v>
      </c>
      <c r="G69" s="31"/>
      <c r="H69" s="2"/>
    </row>
    <row r="70" spans="1:8" s="1" customFormat="1" ht="16.5">
      <c r="A70" s="153" t="s">
        <v>69</v>
      </c>
      <c r="B70" s="151" t="s">
        <v>70</v>
      </c>
      <c r="C70" s="160" t="s">
        <v>3</v>
      </c>
      <c r="D70" s="161">
        <v>70</v>
      </c>
      <c r="E70" s="162"/>
      <c r="F70" s="120">
        <f t="shared" si="0"/>
        <v>0</v>
      </c>
      <c r="G70" s="31"/>
      <c r="H70" s="2"/>
    </row>
    <row r="71" spans="1:8" s="1" customFormat="1" ht="16.5">
      <c r="A71" s="153" t="s">
        <v>71</v>
      </c>
      <c r="B71" s="151" t="s">
        <v>72</v>
      </c>
      <c r="C71" s="160" t="s">
        <v>3</v>
      </c>
      <c r="D71" s="161">
        <f>50+60</f>
        <v>110</v>
      </c>
      <c r="E71" s="162"/>
      <c r="F71" s="120">
        <f t="shared" si="0"/>
        <v>0</v>
      </c>
      <c r="G71" s="31"/>
      <c r="H71" s="2"/>
    </row>
    <row r="72" spans="1:8" ht="16.5">
      <c r="A72" s="153" t="s">
        <v>73</v>
      </c>
      <c r="B72" s="142" t="s">
        <v>395</v>
      </c>
      <c r="C72" s="160" t="s">
        <v>3</v>
      </c>
      <c r="D72" s="161">
        <v>255</v>
      </c>
      <c r="E72" s="162"/>
      <c r="F72" s="120">
        <f t="shared" si="0"/>
        <v>0</v>
      </c>
      <c r="G72" s="31"/>
      <c r="H72" s="47"/>
    </row>
    <row r="73" spans="1:8" ht="16.5">
      <c r="A73" s="153" t="s">
        <v>74</v>
      </c>
      <c r="B73" s="142" t="s">
        <v>396</v>
      </c>
      <c r="C73" s="133" t="s">
        <v>3</v>
      </c>
      <c r="D73" s="156">
        <v>120</v>
      </c>
      <c r="E73" s="162"/>
      <c r="F73" s="120">
        <f t="shared" si="0"/>
        <v>0</v>
      </c>
      <c r="G73" s="31"/>
      <c r="H73" s="47"/>
    </row>
    <row r="74" spans="1:8" ht="16.5">
      <c r="A74" s="153" t="s">
        <v>75</v>
      </c>
      <c r="B74" s="142" t="s">
        <v>397</v>
      </c>
      <c r="C74" s="133" t="s">
        <v>3</v>
      </c>
      <c r="D74" s="156">
        <v>320</v>
      </c>
      <c r="E74" s="162"/>
      <c r="F74" s="120">
        <f t="shared" si="0"/>
        <v>0</v>
      </c>
      <c r="G74" s="31"/>
      <c r="H74" s="47"/>
    </row>
    <row r="75" spans="1:8" ht="16.5">
      <c r="A75" s="153" t="s">
        <v>76</v>
      </c>
      <c r="B75" s="142" t="s">
        <v>398</v>
      </c>
      <c r="C75" s="133" t="s">
        <v>3</v>
      </c>
      <c r="D75" s="156">
        <v>50</v>
      </c>
      <c r="E75" s="162"/>
      <c r="F75" s="120">
        <f t="shared" si="0"/>
        <v>0</v>
      </c>
      <c r="G75" s="31"/>
      <c r="H75" s="47"/>
    </row>
    <row r="76" spans="1:8" ht="16.5">
      <c r="A76" s="153" t="s">
        <v>77</v>
      </c>
      <c r="B76" s="142" t="s">
        <v>399</v>
      </c>
      <c r="C76" s="133" t="s">
        <v>3</v>
      </c>
      <c r="D76" s="156">
        <v>160</v>
      </c>
      <c r="E76" s="162"/>
      <c r="F76" s="120">
        <f t="shared" si="0"/>
        <v>0</v>
      </c>
      <c r="G76" s="31"/>
      <c r="H76" s="47"/>
    </row>
    <row r="77" spans="1:8" ht="16.5">
      <c r="A77" s="153" t="s">
        <v>78</v>
      </c>
      <c r="B77" s="142" t="s">
        <v>400</v>
      </c>
      <c r="C77" s="133" t="s">
        <v>3</v>
      </c>
      <c r="D77" s="156">
        <v>50</v>
      </c>
      <c r="E77" s="162"/>
      <c r="F77" s="120">
        <f t="shared" si="0"/>
        <v>0</v>
      </c>
      <c r="G77" s="31"/>
      <c r="H77" s="47"/>
    </row>
    <row r="78" spans="1:7" ht="16.5">
      <c r="A78" s="153" t="s">
        <v>79</v>
      </c>
      <c r="B78" s="142" t="s">
        <v>401</v>
      </c>
      <c r="C78" s="133" t="s">
        <v>3</v>
      </c>
      <c r="D78" s="156">
        <v>18</v>
      </c>
      <c r="E78" s="162"/>
      <c r="F78" s="120">
        <f t="shared" si="0"/>
        <v>0</v>
      </c>
      <c r="G78" s="31"/>
    </row>
    <row r="79" spans="1:6" s="1" customFormat="1" ht="16.5">
      <c r="A79" s="153" t="s">
        <v>454</v>
      </c>
      <c r="B79" s="106" t="s">
        <v>532</v>
      </c>
      <c r="C79" s="133"/>
      <c r="D79" s="156"/>
      <c r="E79" s="157"/>
      <c r="F79" s="120"/>
    </row>
    <row r="80" spans="1:6" s="1" customFormat="1" ht="66">
      <c r="A80" s="153"/>
      <c r="B80" s="142" t="s">
        <v>403</v>
      </c>
      <c r="C80" s="133" t="s">
        <v>193</v>
      </c>
      <c r="D80" s="156">
        <v>600</v>
      </c>
      <c r="E80" s="162"/>
      <c r="F80" s="120">
        <f>+E80*D80</f>
        <v>0</v>
      </c>
    </row>
    <row r="81" spans="1:6" s="1" customFormat="1" ht="16.5">
      <c r="A81" s="153" t="s">
        <v>455</v>
      </c>
      <c r="B81" s="106" t="s">
        <v>533</v>
      </c>
      <c r="C81" s="133"/>
      <c r="D81" s="156"/>
      <c r="E81" s="157"/>
      <c r="F81" s="120"/>
    </row>
    <row r="82" spans="1:6" s="1" customFormat="1" ht="66">
      <c r="A82" s="153" t="s">
        <v>80</v>
      </c>
      <c r="B82" s="142" t="s">
        <v>402</v>
      </c>
      <c r="C82" s="133"/>
      <c r="D82" s="156"/>
      <c r="E82" s="157"/>
      <c r="F82" s="120"/>
    </row>
    <row r="83" spans="1:6" s="1" customFormat="1" ht="16.5">
      <c r="A83" s="153" t="s">
        <v>63</v>
      </c>
      <c r="B83" s="142" t="s">
        <v>81</v>
      </c>
      <c r="C83" s="133" t="s">
        <v>2</v>
      </c>
      <c r="D83" s="156">
        <f>6+6+2</f>
        <v>14</v>
      </c>
      <c r="E83" s="146"/>
      <c r="F83" s="120">
        <f aca="true" t="shared" si="1" ref="F83:F88">+E83*D83</f>
        <v>0</v>
      </c>
    </row>
    <row r="84" spans="1:6" s="1" customFormat="1" ht="16.5">
      <c r="A84" s="153" t="s">
        <v>65</v>
      </c>
      <c r="B84" s="142" t="s">
        <v>82</v>
      </c>
      <c r="C84" s="133" t="s">
        <v>2</v>
      </c>
      <c r="D84" s="156">
        <f>4+2</f>
        <v>6</v>
      </c>
      <c r="E84" s="146"/>
      <c r="F84" s="120">
        <f t="shared" si="1"/>
        <v>0</v>
      </c>
    </row>
    <row r="85" spans="1:6" s="1" customFormat="1" ht="16.5">
      <c r="A85" s="153" t="s">
        <v>67</v>
      </c>
      <c r="B85" s="142" t="s">
        <v>83</v>
      </c>
      <c r="C85" s="133" t="s">
        <v>2</v>
      </c>
      <c r="D85" s="156">
        <v>2</v>
      </c>
      <c r="E85" s="146"/>
      <c r="F85" s="120">
        <f t="shared" si="1"/>
        <v>0</v>
      </c>
    </row>
    <row r="86" spans="1:6" s="1" customFormat="1" ht="16.5">
      <c r="A86" s="153" t="s">
        <v>69</v>
      </c>
      <c r="B86" s="142" t="s">
        <v>389</v>
      </c>
      <c r="C86" s="133" t="s">
        <v>2</v>
      </c>
      <c r="D86" s="133">
        <v>3</v>
      </c>
      <c r="E86" s="146"/>
      <c r="F86" s="120">
        <f t="shared" si="1"/>
        <v>0</v>
      </c>
    </row>
    <row r="87" spans="1:6" s="1" customFormat="1" ht="16.5">
      <c r="A87" s="153" t="s">
        <v>71</v>
      </c>
      <c r="B87" s="142" t="s">
        <v>390</v>
      </c>
      <c r="C87" s="133" t="s">
        <v>2</v>
      </c>
      <c r="D87" s="133">
        <v>20</v>
      </c>
      <c r="E87" s="146"/>
      <c r="F87" s="120">
        <f t="shared" si="1"/>
        <v>0</v>
      </c>
    </row>
    <row r="88" spans="1:6" s="1" customFormat="1" ht="16.5">
      <c r="A88" s="153" t="s">
        <v>73</v>
      </c>
      <c r="B88" s="142" t="s">
        <v>391</v>
      </c>
      <c r="C88" s="133" t="s">
        <v>2</v>
      </c>
      <c r="D88" s="133">
        <v>15</v>
      </c>
      <c r="E88" s="146"/>
      <c r="F88" s="120">
        <f t="shared" si="1"/>
        <v>0</v>
      </c>
    </row>
    <row r="89" spans="1:6" ht="16.5">
      <c r="A89" s="141" t="s">
        <v>456</v>
      </c>
      <c r="B89" s="106" t="s">
        <v>85</v>
      </c>
      <c r="C89" s="139"/>
      <c r="D89" s="140"/>
      <c r="E89" s="163"/>
      <c r="F89" s="120"/>
    </row>
    <row r="90" spans="1:6" ht="33">
      <c r="A90" s="130" t="s">
        <v>80</v>
      </c>
      <c r="B90" s="142" t="s">
        <v>379</v>
      </c>
      <c r="C90" s="139"/>
      <c r="D90" s="140"/>
      <c r="E90" s="163"/>
      <c r="F90" s="120"/>
    </row>
    <row r="91" spans="1:6" ht="16.5">
      <c r="A91" s="153" t="s">
        <v>63</v>
      </c>
      <c r="B91" s="164" t="s">
        <v>392</v>
      </c>
      <c r="C91" s="133" t="s">
        <v>2</v>
      </c>
      <c r="D91" s="156">
        <v>21</v>
      </c>
      <c r="E91" s="146"/>
      <c r="F91" s="120">
        <f>+E91*D91</f>
        <v>0</v>
      </c>
    </row>
    <row r="92" spans="1:6" ht="16.5">
      <c r="A92" s="153" t="s">
        <v>65</v>
      </c>
      <c r="B92" s="164" t="s">
        <v>393</v>
      </c>
      <c r="C92" s="133" t="s">
        <v>2</v>
      </c>
      <c r="D92" s="156">
        <v>8</v>
      </c>
      <c r="E92" s="146"/>
      <c r="F92" s="120">
        <f>+E92*D92</f>
        <v>0</v>
      </c>
    </row>
    <row r="93" spans="1:6" ht="16.5">
      <c r="A93" s="153" t="s">
        <v>67</v>
      </c>
      <c r="B93" s="164" t="s">
        <v>394</v>
      </c>
      <c r="C93" s="133" t="s">
        <v>2</v>
      </c>
      <c r="D93" s="156">
        <v>3</v>
      </c>
      <c r="E93" s="146"/>
      <c r="F93" s="120">
        <f>+E93*D93</f>
        <v>0</v>
      </c>
    </row>
    <row r="94" spans="1:6" ht="16.5">
      <c r="A94" s="141" t="s">
        <v>457</v>
      </c>
      <c r="B94" s="106" t="s">
        <v>89</v>
      </c>
      <c r="C94" s="139"/>
      <c r="D94" s="140"/>
      <c r="E94" s="165"/>
      <c r="F94" s="120"/>
    </row>
    <row r="95" spans="1:6" ht="49.5">
      <c r="A95" s="130" t="s">
        <v>80</v>
      </c>
      <c r="B95" s="142" t="s">
        <v>380</v>
      </c>
      <c r="C95" s="139"/>
      <c r="D95" s="140"/>
      <c r="E95" s="165"/>
      <c r="F95" s="120"/>
    </row>
    <row r="96" spans="1:6" ht="16.5">
      <c r="A96" s="153" t="s">
        <v>63</v>
      </c>
      <c r="B96" s="164" t="s">
        <v>392</v>
      </c>
      <c r="C96" s="133" t="s">
        <v>2</v>
      </c>
      <c r="D96" s="156">
        <v>2</v>
      </c>
      <c r="E96" s="146"/>
      <c r="F96" s="120">
        <f>+E96*D96</f>
        <v>0</v>
      </c>
    </row>
    <row r="97" spans="1:6" ht="16.5">
      <c r="A97" s="153" t="s">
        <v>65</v>
      </c>
      <c r="B97" s="164" t="s">
        <v>393</v>
      </c>
      <c r="C97" s="133" t="s">
        <v>2</v>
      </c>
      <c r="D97" s="156">
        <v>2</v>
      </c>
      <c r="E97" s="146"/>
      <c r="F97" s="120">
        <f>+E97*D97</f>
        <v>0</v>
      </c>
    </row>
    <row r="98" spans="1:6" ht="16.5">
      <c r="A98" s="153" t="s">
        <v>67</v>
      </c>
      <c r="B98" s="164" t="s">
        <v>394</v>
      </c>
      <c r="C98" s="133" t="s">
        <v>2</v>
      </c>
      <c r="D98" s="156">
        <v>2</v>
      </c>
      <c r="E98" s="146"/>
      <c r="F98" s="120">
        <f>+E98*D98</f>
        <v>0</v>
      </c>
    </row>
    <row r="99" spans="1:6" s="1" customFormat="1" ht="16.5">
      <c r="A99" s="153" t="s">
        <v>458</v>
      </c>
      <c r="B99" s="106" t="s">
        <v>90</v>
      </c>
      <c r="C99" s="133"/>
      <c r="D99" s="156"/>
      <c r="E99" s="157"/>
      <c r="F99" s="120"/>
    </row>
    <row r="100" spans="1:6" ht="33">
      <c r="A100" s="130"/>
      <c r="B100" s="142" t="s">
        <v>381</v>
      </c>
      <c r="C100" s="139"/>
      <c r="D100" s="140"/>
      <c r="E100" s="165"/>
      <c r="F100" s="120"/>
    </row>
    <row r="101" spans="1:6" s="1" customFormat="1" ht="16.5">
      <c r="A101" s="153" t="s">
        <v>63</v>
      </c>
      <c r="B101" s="142" t="s">
        <v>91</v>
      </c>
      <c r="C101" s="133" t="s">
        <v>2</v>
      </c>
      <c r="D101" s="156">
        <v>6</v>
      </c>
      <c r="E101" s="162"/>
      <c r="F101" s="120">
        <f>+E101*D101</f>
        <v>0</v>
      </c>
    </row>
    <row r="102" spans="1:6" s="1" customFormat="1" ht="16.5">
      <c r="A102" s="153" t="s">
        <v>65</v>
      </c>
      <c r="B102" s="142" t="s">
        <v>92</v>
      </c>
      <c r="C102" s="133" t="s">
        <v>2</v>
      </c>
      <c r="D102" s="156">
        <v>2</v>
      </c>
      <c r="E102" s="146"/>
      <c r="F102" s="120">
        <f>+E102*D102</f>
        <v>0</v>
      </c>
    </row>
    <row r="103" spans="1:6" s="1" customFormat="1" ht="16.5">
      <c r="A103" s="153" t="s">
        <v>67</v>
      </c>
      <c r="B103" s="142" t="s">
        <v>93</v>
      </c>
      <c r="C103" s="133" t="s">
        <v>2</v>
      </c>
      <c r="D103" s="156">
        <v>13</v>
      </c>
      <c r="E103" s="146"/>
      <c r="F103" s="120">
        <f>+E103*D103</f>
        <v>0</v>
      </c>
    </row>
    <row r="104" spans="1:6" s="1" customFormat="1" ht="16.5">
      <c r="A104" s="153" t="s">
        <v>69</v>
      </c>
      <c r="B104" s="142" t="s">
        <v>94</v>
      </c>
      <c r="C104" s="133" t="s">
        <v>2</v>
      </c>
      <c r="D104" s="156">
        <v>22</v>
      </c>
      <c r="E104" s="146"/>
      <c r="F104" s="120">
        <f>+E104*D104</f>
        <v>0</v>
      </c>
    </row>
    <row r="105" spans="1:6" ht="16.5">
      <c r="A105" s="153" t="s">
        <v>71</v>
      </c>
      <c r="B105" s="164" t="s">
        <v>95</v>
      </c>
      <c r="C105" s="133" t="s">
        <v>8</v>
      </c>
      <c r="D105" s="133">
        <v>29</v>
      </c>
      <c r="E105" s="146"/>
      <c r="F105" s="120">
        <f>+E105*D105</f>
        <v>0</v>
      </c>
    </row>
    <row r="106" spans="1:6" s="1" customFormat="1" ht="16.5">
      <c r="A106" s="153" t="s">
        <v>459</v>
      </c>
      <c r="B106" s="106" t="s">
        <v>534</v>
      </c>
      <c r="C106" s="155"/>
      <c r="D106" s="156"/>
      <c r="E106" s="157"/>
      <c r="F106" s="120"/>
    </row>
    <row r="107" spans="1:6" s="1" customFormat="1" ht="115.5">
      <c r="A107" s="153"/>
      <c r="B107" s="142" t="s">
        <v>485</v>
      </c>
      <c r="C107" s="155"/>
      <c r="D107" s="156"/>
      <c r="E107" s="157"/>
      <c r="F107" s="120"/>
    </row>
    <row r="108" spans="1:6" s="1" customFormat="1" ht="16.5">
      <c r="A108" s="153" t="s">
        <v>63</v>
      </c>
      <c r="B108" s="142" t="s">
        <v>96</v>
      </c>
      <c r="C108" s="133" t="s">
        <v>2</v>
      </c>
      <c r="D108" s="156">
        <v>3</v>
      </c>
      <c r="E108" s="146"/>
      <c r="F108" s="120">
        <f>+E108*D108</f>
        <v>0</v>
      </c>
    </row>
    <row r="109" spans="1:6" s="1" customFormat="1" ht="16.5">
      <c r="A109" s="153" t="s">
        <v>65</v>
      </c>
      <c r="B109" s="142" t="s">
        <v>97</v>
      </c>
      <c r="C109" s="133" t="s">
        <v>2</v>
      </c>
      <c r="D109" s="156">
        <v>2</v>
      </c>
      <c r="E109" s="146"/>
      <c r="F109" s="120">
        <f>+E109*D109</f>
        <v>0</v>
      </c>
    </row>
    <row r="110" spans="1:6" s="1" customFormat="1" ht="16.5">
      <c r="A110" s="153" t="s">
        <v>460</v>
      </c>
      <c r="B110" s="106" t="s">
        <v>535</v>
      </c>
      <c r="C110" s="155"/>
      <c r="D110" s="156"/>
      <c r="E110" s="157"/>
      <c r="F110" s="120"/>
    </row>
    <row r="111" spans="1:6" s="1" customFormat="1" ht="82.5">
      <c r="A111" s="153"/>
      <c r="B111" s="142" t="s">
        <v>451</v>
      </c>
      <c r="C111" s="155"/>
      <c r="D111" s="156"/>
      <c r="E111" s="157"/>
      <c r="F111" s="120"/>
    </row>
    <row r="112" spans="1:6" s="1" customFormat="1" ht="16.5">
      <c r="A112" s="153" t="s">
        <v>63</v>
      </c>
      <c r="B112" s="142" t="s">
        <v>81</v>
      </c>
      <c r="C112" s="133" t="s">
        <v>2</v>
      </c>
      <c r="D112" s="156">
        <v>3</v>
      </c>
      <c r="E112" s="146"/>
      <c r="F112" s="120">
        <f>+E112*D112</f>
        <v>0</v>
      </c>
    </row>
    <row r="113" spans="1:6" s="1" customFormat="1" ht="16.5">
      <c r="A113" s="153" t="s">
        <v>65</v>
      </c>
      <c r="B113" s="142" t="s">
        <v>82</v>
      </c>
      <c r="C113" s="133" t="s">
        <v>2</v>
      </c>
      <c r="D113" s="156">
        <v>2</v>
      </c>
      <c r="E113" s="146"/>
      <c r="F113" s="120">
        <f>+E113*D113</f>
        <v>0</v>
      </c>
    </row>
    <row r="114" spans="1:6" s="1" customFormat="1" ht="16.5">
      <c r="A114" s="153"/>
      <c r="B114" s="136"/>
      <c r="C114" s="166"/>
      <c r="D114" s="156"/>
      <c r="E114" s="157"/>
      <c r="F114" s="120"/>
    </row>
    <row r="115" spans="1:6" s="1" customFormat="1" ht="16.5">
      <c r="A115" s="153" t="s">
        <v>461</v>
      </c>
      <c r="B115" s="106" t="s">
        <v>536</v>
      </c>
      <c r="C115" s="155"/>
      <c r="D115" s="156"/>
      <c r="E115" s="157"/>
      <c r="F115" s="120"/>
    </row>
    <row r="116" spans="1:6" s="1" customFormat="1" ht="99">
      <c r="A116" s="153"/>
      <c r="B116" s="142" t="s">
        <v>98</v>
      </c>
      <c r="C116" s="155"/>
      <c r="D116" s="156"/>
      <c r="E116" s="157"/>
      <c r="F116" s="120"/>
    </row>
    <row r="117" spans="1:6" s="1" customFormat="1" ht="16.5">
      <c r="A117" s="153" t="s">
        <v>63</v>
      </c>
      <c r="B117" s="142" t="s">
        <v>96</v>
      </c>
      <c r="C117" s="133" t="s">
        <v>2</v>
      </c>
      <c r="D117" s="156">
        <v>3</v>
      </c>
      <c r="E117" s="162"/>
      <c r="F117" s="120">
        <f>+E117*D117</f>
        <v>0</v>
      </c>
    </row>
    <row r="118" spans="1:6" s="1" customFormat="1" ht="16.5">
      <c r="A118" s="153" t="s">
        <v>65</v>
      </c>
      <c r="B118" s="142" t="s">
        <v>82</v>
      </c>
      <c r="C118" s="133" t="s">
        <v>2</v>
      </c>
      <c r="D118" s="156">
        <v>2</v>
      </c>
      <c r="E118" s="162"/>
      <c r="F118" s="120">
        <f>+E118*D118</f>
        <v>0</v>
      </c>
    </row>
    <row r="119" spans="1:6" s="1" customFormat="1" ht="16.5">
      <c r="A119" s="153" t="s">
        <v>462</v>
      </c>
      <c r="B119" s="106" t="s">
        <v>537</v>
      </c>
      <c r="C119" s="155"/>
      <c r="D119" s="156"/>
      <c r="E119" s="157"/>
      <c r="F119" s="120"/>
    </row>
    <row r="120" spans="1:6" s="1" customFormat="1" ht="49.5">
      <c r="A120" s="153"/>
      <c r="B120" s="142" t="s">
        <v>100</v>
      </c>
      <c r="C120" s="155"/>
      <c r="D120" s="156"/>
      <c r="E120" s="157"/>
      <c r="F120" s="120"/>
    </row>
    <row r="121" spans="1:6" s="1" customFormat="1" ht="16.5">
      <c r="A121" s="153" t="s">
        <v>63</v>
      </c>
      <c r="B121" s="142" t="s">
        <v>101</v>
      </c>
      <c r="C121" s="133" t="s">
        <v>2</v>
      </c>
      <c r="D121" s="156">
        <v>1</v>
      </c>
      <c r="E121" s="162"/>
      <c r="F121" s="120">
        <f aca="true" t="shared" si="2" ref="F121:F130">+E121*D121</f>
        <v>0</v>
      </c>
    </row>
    <row r="122" spans="1:6" s="1" customFormat="1" ht="16.5">
      <c r="A122" s="153" t="s">
        <v>65</v>
      </c>
      <c r="B122" s="142" t="s">
        <v>102</v>
      </c>
      <c r="C122" s="133" t="s">
        <v>2</v>
      </c>
      <c r="D122" s="156">
        <v>3</v>
      </c>
      <c r="E122" s="162"/>
      <c r="F122" s="120">
        <f t="shared" si="2"/>
        <v>0</v>
      </c>
    </row>
    <row r="123" spans="1:6" s="1" customFormat="1" ht="16.5">
      <c r="A123" s="153" t="s">
        <v>67</v>
      </c>
      <c r="B123" s="142" t="s">
        <v>103</v>
      </c>
      <c r="C123" s="133" t="s">
        <v>2</v>
      </c>
      <c r="D123" s="156">
        <v>2</v>
      </c>
      <c r="E123" s="162"/>
      <c r="F123" s="120">
        <f t="shared" si="2"/>
        <v>0</v>
      </c>
    </row>
    <row r="124" spans="1:6" s="1" customFormat="1" ht="16.5">
      <c r="A124" s="153" t="s">
        <v>69</v>
      </c>
      <c r="B124" s="142" t="s">
        <v>104</v>
      </c>
      <c r="C124" s="133" t="s">
        <v>2</v>
      </c>
      <c r="D124" s="156">
        <v>0</v>
      </c>
      <c r="E124" s="162"/>
      <c r="F124" s="120">
        <f t="shared" si="2"/>
        <v>0</v>
      </c>
    </row>
    <row r="125" spans="1:6" ht="16.5">
      <c r="A125" s="153" t="s">
        <v>71</v>
      </c>
      <c r="B125" s="164" t="s">
        <v>105</v>
      </c>
      <c r="C125" s="133" t="s">
        <v>2</v>
      </c>
      <c r="D125" s="133">
        <v>1</v>
      </c>
      <c r="E125" s="162"/>
      <c r="F125" s="120">
        <f t="shared" si="2"/>
        <v>0</v>
      </c>
    </row>
    <row r="126" spans="1:6" ht="16.5">
      <c r="A126" s="153" t="s">
        <v>73</v>
      </c>
      <c r="B126" s="164" t="s">
        <v>106</v>
      </c>
      <c r="C126" s="133" t="s">
        <v>2</v>
      </c>
      <c r="D126" s="133">
        <v>7</v>
      </c>
      <c r="E126" s="162"/>
      <c r="F126" s="120">
        <f t="shared" si="2"/>
        <v>0</v>
      </c>
    </row>
    <row r="127" spans="1:6" ht="16.5">
      <c r="A127" s="153" t="s">
        <v>74</v>
      </c>
      <c r="B127" s="164" t="s">
        <v>107</v>
      </c>
      <c r="C127" s="133" t="s">
        <v>2</v>
      </c>
      <c r="D127" s="133">
        <v>6</v>
      </c>
      <c r="E127" s="162"/>
      <c r="F127" s="120">
        <f t="shared" si="2"/>
        <v>0</v>
      </c>
    </row>
    <row r="128" spans="1:6" ht="16.5">
      <c r="A128" s="153" t="s">
        <v>75</v>
      </c>
      <c r="B128" s="164" t="s">
        <v>86</v>
      </c>
      <c r="C128" s="133" t="s">
        <v>2</v>
      </c>
      <c r="D128" s="133">
        <v>9</v>
      </c>
      <c r="E128" s="162"/>
      <c r="F128" s="120">
        <f t="shared" si="2"/>
        <v>0</v>
      </c>
    </row>
    <row r="129" spans="1:6" ht="16.5">
      <c r="A129" s="153" t="s">
        <v>76</v>
      </c>
      <c r="B129" s="164" t="s">
        <v>87</v>
      </c>
      <c r="C129" s="133" t="s">
        <v>2</v>
      </c>
      <c r="D129" s="133">
        <v>4</v>
      </c>
      <c r="E129" s="162"/>
      <c r="F129" s="120">
        <f t="shared" si="2"/>
        <v>0</v>
      </c>
    </row>
    <row r="130" spans="1:6" ht="16.5">
      <c r="A130" s="153" t="s">
        <v>77</v>
      </c>
      <c r="B130" s="164" t="s">
        <v>88</v>
      </c>
      <c r="C130" s="133" t="s">
        <v>2</v>
      </c>
      <c r="D130" s="133">
        <v>1</v>
      </c>
      <c r="E130" s="162"/>
      <c r="F130" s="120">
        <f t="shared" si="2"/>
        <v>0</v>
      </c>
    </row>
    <row r="131" spans="1:6" s="1" customFormat="1" ht="16.5">
      <c r="A131" s="153" t="s">
        <v>463</v>
      </c>
      <c r="B131" s="154" t="s">
        <v>538</v>
      </c>
      <c r="C131" s="155"/>
      <c r="D131" s="156"/>
      <c r="E131" s="157"/>
      <c r="F131" s="120"/>
    </row>
    <row r="132" spans="1:6" s="1" customFormat="1" ht="82.5">
      <c r="A132" s="153"/>
      <c r="B132" s="142" t="s">
        <v>108</v>
      </c>
      <c r="C132" s="155"/>
      <c r="D132" s="156"/>
      <c r="E132" s="157"/>
      <c r="F132" s="120"/>
    </row>
    <row r="133" spans="1:6" s="1" customFormat="1" ht="16.5">
      <c r="A133" s="153" t="s">
        <v>63</v>
      </c>
      <c r="B133" s="142" t="s">
        <v>81</v>
      </c>
      <c r="C133" s="133" t="s">
        <v>2</v>
      </c>
      <c r="D133" s="156">
        <f>6</f>
        <v>6</v>
      </c>
      <c r="E133" s="162"/>
      <c r="F133" s="120">
        <f>+E133*D133</f>
        <v>0</v>
      </c>
    </row>
    <row r="134" spans="1:6" s="1" customFormat="1" ht="16.5">
      <c r="A134" s="153" t="s">
        <v>65</v>
      </c>
      <c r="B134" s="142" t="s">
        <v>82</v>
      </c>
      <c r="C134" s="133" t="s">
        <v>2</v>
      </c>
      <c r="D134" s="156">
        <v>1</v>
      </c>
      <c r="E134" s="162"/>
      <c r="F134" s="120">
        <f>+E134*D134</f>
        <v>0</v>
      </c>
    </row>
    <row r="135" spans="1:6" s="48" customFormat="1" ht="16.5">
      <c r="A135" s="167" t="s">
        <v>112</v>
      </c>
      <c r="B135" s="106" t="s">
        <v>539</v>
      </c>
      <c r="C135" s="168"/>
      <c r="D135" s="168"/>
      <c r="E135" s="169"/>
      <c r="F135" s="169"/>
    </row>
    <row r="136" spans="1:6" s="1" customFormat="1" ht="99">
      <c r="A136" s="170" t="s">
        <v>464</v>
      </c>
      <c r="B136" s="137" t="s">
        <v>111</v>
      </c>
      <c r="C136" s="171" t="s">
        <v>2</v>
      </c>
      <c r="D136" s="161">
        <v>1</v>
      </c>
      <c r="E136" s="162"/>
      <c r="F136" s="120">
        <f>+E136*D136</f>
        <v>0</v>
      </c>
    </row>
    <row r="137" spans="1:6" s="1" customFormat="1" ht="16.5">
      <c r="A137" s="170"/>
      <c r="B137" s="137"/>
      <c r="C137" s="171"/>
      <c r="D137" s="161"/>
      <c r="E137" s="172"/>
      <c r="F137" s="120"/>
    </row>
    <row r="138" spans="1:6" s="48" customFormat="1" ht="16.5">
      <c r="A138" s="167" t="s">
        <v>113</v>
      </c>
      <c r="B138" s="106" t="s">
        <v>540</v>
      </c>
      <c r="C138" s="168"/>
      <c r="D138" s="168"/>
      <c r="E138" s="169"/>
      <c r="F138" s="169"/>
    </row>
    <row r="139" spans="1:7" s="1" customFormat="1" ht="247.5">
      <c r="A139" s="170" t="s">
        <v>80</v>
      </c>
      <c r="B139" s="151" t="s">
        <v>514</v>
      </c>
      <c r="C139" s="173"/>
      <c r="D139" s="161"/>
      <c r="E139" s="172"/>
      <c r="F139" s="120"/>
      <c r="G139" s="3"/>
    </row>
    <row r="140" spans="1:6" s="1" customFormat="1" ht="16.5">
      <c r="A140" s="170" t="s">
        <v>63</v>
      </c>
      <c r="B140" s="145" t="s">
        <v>562</v>
      </c>
      <c r="C140" s="160" t="s">
        <v>2</v>
      </c>
      <c r="D140" s="161">
        <v>1</v>
      </c>
      <c r="E140" s="162"/>
      <c r="F140" s="120">
        <f>+E140*D140</f>
        <v>0</v>
      </c>
    </row>
    <row r="141" spans="1:6" s="1" customFormat="1" ht="16.5">
      <c r="A141" s="170"/>
      <c r="B141" s="137"/>
      <c r="C141" s="171"/>
      <c r="D141" s="161"/>
      <c r="E141" s="172"/>
      <c r="F141" s="120"/>
    </row>
    <row r="142" spans="1:6" s="48" customFormat="1" ht="16.5">
      <c r="A142" s="167" t="s">
        <v>130</v>
      </c>
      <c r="B142" s="106" t="s">
        <v>541</v>
      </c>
      <c r="C142" s="168"/>
      <c r="D142" s="168"/>
      <c r="E142" s="169"/>
      <c r="F142" s="169"/>
    </row>
    <row r="143" spans="1:6" s="1" customFormat="1" ht="99">
      <c r="A143" s="153" t="s">
        <v>135</v>
      </c>
      <c r="B143" s="142" t="s">
        <v>563</v>
      </c>
      <c r="C143" s="155"/>
      <c r="D143" s="156"/>
      <c r="E143" s="157"/>
      <c r="F143" s="120"/>
    </row>
    <row r="144" spans="1:6" s="1" customFormat="1" ht="115.5">
      <c r="A144" s="153" t="s">
        <v>80</v>
      </c>
      <c r="B144" s="142" t="s">
        <v>114</v>
      </c>
      <c r="C144" s="155"/>
      <c r="D144" s="156"/>
      <c r="E144" s="157"/>
      <c r="F144" s="120"/>
    </row>
    <row r="145" spans="1:6" s="1" customFormat="1" ht="16.5">
      <c r="A145" s="153" t="s">
        <v>63</v>
      </c>
      <c r="B145" s="142" t="s">
        <v>115</v>
      </c>
      <c r="C145" s="133" t="s">
        <v>2</v>
      </c>
      <c r="D145" s="156">
        <v>170</v>
      </c>
      <c r="E145" s="146"/>
      <c r="F145" s="120">
        <f aca="true" t="shared" si="3" ref="F145:F151">+E145*D145</f>
        <v>0</v>
      </c>
    </row>
    <row r="146" spans="1:6" s="1" customFormat="1" ht="16.5">
      <c r="A146" s="153" t="s">
        <v>65</v>
      </c>
      <c r="B146" s="142" t="s">
        <v>116</v>
      </c>
      <c r="C146" s="133" t="s">
        <v>2</v>
      </c>
      <c r="D146" s="156">
        <v>36</v>
      </c>
      <c r="E146" s="146"/>
      <c r="F146" s="120">
        <f t="shared" si="3"/>
        <v>0</v>
      </c>
    </row>
    <row r="147" spans="1:6" s="1" customFormat="1" ht="16.5">
      <c r="A147" s="153" t="s">
        <v>67</v>
      </c>
      <c r="B147" s="142" t="s">
        <v>96</v>
      </c>
      <c r="C147" s="133" t="s">
        <v>2</v>
      </c>
      <c r="D147" s="156">
        <v>125</v>
      </c>
      <c r="E147" s="146"/>
      <c r="F147" s="120">
        <f t="shared" si="3"/>
        <v>0</v>
      </c>
    </row>
    <row r="148" spans="1:6" s="1" customFormat="1" ht="16.5">
      <c r="A148" s="153" t="s">
        <v>69</v>
      </c>
      <c r="B148" s="142" t="s">
        <v>117</v>
      </c>
      <c r="C148" s="133" t="s">
        <v>2</v>
      </c>
      <c r="D148" s="156">
        <v>10</v>
      </c>
      <c r="E148" s="146"/>
      <c r="F148" s="120">
        <f t="shared" si="3"/>
        <v>0</v>
      </c>
    </row>
    <row r="149" spans="1:6" s="1" customFormat="1" ht="16.5">
      <c r="A149" s="153" t="s">
        <v>71</v>
      </c>
      <c r="B149" s="142" t="s">
        <v>564</v>
      </c>
      <c r="C149" s="133" t="s">
        <v>2</v>
      </c>
      <c r="D149" s="156">
        <v>10</v>
      </c>
      <c r="E149" s="146"/>
      <c r="F149" s="120">
        <f t="shared" si="3"/>
        <v>0</v>
      </c>
    </row>
    <row r="150" spans="1:6" s="1" customFormat="1" ht="16.5">
      <c r="A150" s="153" t="s">
        <v>73</v>
      </c>
      <c r="B150" s="142" t="s">
        <v>565</v>
      </c>
      <c r="C150" s="133" t="s">
        <v>2</v>
      </c>
      <c r="D150" s="156">
        <v>40</v>
      </c>
      <c r="E150" s="146"/>
      <c r="F150" s="120">
        <f t="shared" si="3"/>
        <v>0</v>
      </c>
    </row>
    <row r="151" spans="1:6" s="1" customFormat="1" ht="16.5">
      <c r="A151" s="153" t="s">
        <v>74</v>
      </c>
      <c r="B151" s="142" t="s">
        <v>566</v>
      </c>
      <c r="C151" s="133" t="s">
        <v>2</v>
      </c>
      <c r="D151" s="156">
        <v>50</v>
      </c>
      <c r="E151" s="146"/>
      <c r="F151" s="120">
        <f t="shared" si="3"/>
        <v>0</v>
      </c>
    </row>
    <row r="152" spans="1:6" s="1" customFormat="1" ht="16.5">
      <c r="A152" s="153"/>
      <c r="B152" s="142"/>
      <c r="C152" s="155"/>
      <c r="D152" s="156"/>
      <c r="E152" s="157"/>
      <c r="F152" s="120"/>
    </row>
    <row r="153" spans="1:6" s="1" customFormat="1" ht="16.5">
      <c r="A153" s="153" t="s">
        <v>465</v>
      </c>
      <c r="B153" s="106" t="s">
        <v>542</v>
      </c>
      <c r="C153" s="155"/>
      <c r="D153" s="156"/>
      <c r="E153" s="157"/>
      <c r="F153" s="120"/>
    </row>
    <row r="154" spans="1:6" s="1" customFormat="1" ht="49.5">
      <c r="A154" s="153" t="s">
        <v>80</v>
      </c>
      <c r="B154" s="142" t="s">
        <v>382</v>
      </c>
      <c r="C154" s="155"/>
      <c r="D154" s="156"/>
      <c r="E154" s="157"/>
      <c r="F154" s="120"/>
    </row>
    <row r="155" spans="1:6" s="1" customFormat="1" ht="16.5">
      <c r="A155" s="153" t="s">
        <v>63</v>
      </c>
      <c r="B155" s="142" t="s">
        <v>116</v>
      </c>
      <c r="C155" s="133" t="s">
        <v>2</v>
      </c>
      <c r="D155" s="156">
        <v>1</v>
      </c>
      <c r="E155" s="146"/>
      <c r="F155" s="120">
        <f aca="true" t="shared" si="4" ref="F155:F160">+E155*D155</f>
        <v>0</v>
      </c>
    </row>
    <row r="156" spans="1:6" s="1" customFormat="1" ht="16.5">
      <c r="A156" s="153" t="s">
        <v>65</v>
      </c>
      <c r="B156" s="142" t="s">
        <v>96</v>
      </c>
      <c r="C156" s="133" t="s">
        <v>2</v>
      </c>
      <c r="D156" s="156">
        <f>6+6+6</f>
        <v>18</v>
      </c>
      <c r="E156" s="146"/>
      <c r="F156" s="120">
        <f t="shared" si="4"/>
        <v>0</v>
      </c>
    </row>
    <row r="157" spans="1:6" s="1" customFormat="1" ht="16.5">
      <c r="A157" s="153" t="s">
        <v>67</v>
      </c>
      <c r="B157" s="142" t="s">
        <v>97</v>
      </c>
      <c r="C157" s="133" t="s">
        <v>2</v>
      </c>
      <c r="D157" s="156">
        <v>6</v>
      </c>
      <c r="E157" s="146"/>
      <c r="F157" s="120">
        <f t="shared" si="4"/>
        <v>0</v>
      </c>
    </row>
    <row r="158" spans="1:6" s="1" customFormat="1" ht="16.5">
      <c r="A158" s="153" t="s">
        <v>69</v>
      </c>
      <c r="B158" s="142" t="s">
        <v>117</v>
      </c>
      <c r="C158" s="133" t="s">
        <v>2</v>
      </c>
      <c r="D158" s="156">
        <v>2</v>
      </c>
      <c r="E158" s="146"/>
      <c r="F158" s="120">
        <f t="shared" si="4"/>
        <v>0</v>
      </c>
    </row>
    <row r="159" spans="1:6" s="1" customFormat="1" ht="16.5">
      <c r="A159" s="153" t="s">
        <v>71</v>
      </c>
      <c r="B159" s="142" t="s">
        <v>564</v>
      </c>
      <c r="C159" s="133" t="s">
        <v>2</v>
      </c>
      <c r="D159" s="156">
        <v>6</v>
      </c>
      <c r="E159" s="146"/>
      <c r="F159" s="120">
        <f t="shared" si="4"/>
        <v>0</v>
      </c>
    </row>
    <row r="160" spans="1:6" s="1" customFormat="1" ht="16.5">
      <c r="A160" s="153" t="s">
        <v>73</v>
      </c>
      <c r="B160" s="142" t="s">
        <v>565</v>
      </c>
      <c r="C160" s="133" t="s">
        <v>2</v>
      </c>
      <c r="D160" s="156">
        <v>3</v>
      </c>
      <c r="E160" s="146"/>
      <c r="F160" s="120">
        <f t="shared" si="4"/>
        <v>0</v>
      </c>
    </row>
    <row r="161" spans="1:6" s="1" customFormat="1" ht="16.5">
      <c r="A161" s="153"/>
      <c r="B161" s="136"/>
      <c r="C161" s="166"/>
      <c r="D161" s="156"/>
      <c r="E161" s="157"/>
      <c r="F161" s="120"/>
    </row>
    <row r="162" spans="1:6" s="1" customFormat="1" ht="16.5">
      <c r="A162" s="153" t="s">
        <v>466</v>
      </c>
      <c r="B162" s="106" t="s">
        <v>543</v>
      </c>
      <c r="C162" s="155"/>
      <c r="D162" s="156"/>
      <c r="E162" s="157"/>
      <c r="F162" s="120"/>
    </row>
    <row r="163" spans="1:6" s="1" customFormat="1" ht="82.5">
      <c r="A163" s="153" t="s">
        <v>80</v>
      </c>
      <c r="B163" s="142" t="s">
        <v>118</v>
      </c>
      <c r="C163" s="155"/>
      <c r="D163" s="156"/>
      <c r="E163" s="157"/>
      <c r="F163" s="120"/>
    </row>
    <row r="164" spans="1:6" s="1" customFormat="1" ht="16.5">
      <c r="A164" s="153" t="s">
        <v>63</v>
      </c>
      <c r="B164" s="142" t="s">
        <v>91</v>
      </c>
      <c r="C164" s="133" t="s">
        <v>2</v>
      </c>
      <c r="D164" s="156">
        <v>3</v>
      </c>
      <c r="E164" s="146"/>
      <c r="F164" s="120">
        <f>+E164*D164</f>
        <v>0</v>
      </c>
    </row>
    <row r="165" spans="1:6" s="1" customFormat="1" ht="16.5">
      <c r="A165" s="153" t="s">
        <v>65</v>
      </c>
      <c r="B165" s="142" t="s">
        <v>92</v>
      </c>
      <c r="C165" s="133" t="s">
        <v>2</v>
      </c>
      <c r="D165" s="156">
        <v>2</v>
      </c>
      <c r="E165" s="146"/>
      <c r="F165" s="120">
        <f>+E165*D165</f>
        <v>0</v>
      </c>
    </row>
    <row r="166" spans="1:6" s="1" customFormat="1" ht="16.5">
      <c r="A166" s="153" t="s">
        <v>67</v>
      </c>
      <c r="B166" s="142" t="s">
        <v>119</v>
      </c>
      <c r="C166" s="133" t="s">
        <v>2</v>
      </c>
      <c r="D166" s="156">
        <v>6</v>
      </c>
      <c r="E166" s="146"/>
      <c r="F166" s="120">
        <f>+E166*D166</f>
        <v>0</v>
      </c>
    </row>
    <row r="167" spans="1:6" s="1" customFormat="1" ht="16.5">
      <c r="A167" s="153" t="s">
        <v>69</v>
      </c>
      <c r="B167" s="142" t="s">
        <v>120</v>
      </c>
      <c r="C167" s="133" t="s">
        <v>2</v>
      </c>
      <c r="D167" s="156">
        <f>6</f>
        <v>6</v>
      </c>
      <c r="E167" s="146"/>
      <c r="F167" s="120">
        <f>+E167*D167</f>
        <v>0</v>
      </c>
    </row>
    <row r="168" spans="1:6" s="1" customFormat="1" ht="16.5">
      <c r="A168" s="153"/>
      <c r="B168" s="136"/>
      <c r="C168" s="166"/>
      <c r="D168" s="156"/>
      <c r="E168" s="157"/>
      <c r="F168" s="120"/>
    </row>
    <row r="169" spans="1:6" s="1" customFormat="1" ht="16.5">
      <c r="A169" s="153" t="s">
        <v>467</v>
      </c>
      <c r="B169" s="106" t="s">
        <v>544</v>
      </c>
      <c r="C169" s="155"/>
      <c r="D169" s="156"/>
      <c r="E169" s="157"/>
      <c r="F169" s="120"/>
    </row>
    <row r="170" spans="1:6" s="1" customFormat="1" ht="82.5">
      <c r="A170" s="153" t="s">
        <v>80</v>
      </c>
      <c r="B170" s="142" t="s">
        <v>484</v>
      </c>
      <c r="C170" s="155"/>
      <c r="D170" s="156"/>
      <c r="E170" s="157"/>
      <c r="F170" s="120"/>
    </row>
    <row r="171" spans="1:6" s="1" customFormat="1" ht="16.5">
      <c r="A171" s="153" t="s">
        <v>63</v>
      </c>
      <c r="B171" s="142" t="s">
        <v>116</v>
      </c>
      <c r="C171" s="133" t="s">
        <v>2</v>
      </c>
      <c r="D171" s="156">
        <v>2</v>
      </c>
      <c r="E171" s="162"/>
      <c r="F171" s="120">
        <f>+E171*D171</f>
        <v>0</v>
      </c>
    </row>
    <row r="172" spans="1:6" s="1" customFormat="1" ht="16.5">
      <c r="A172" s="153" t="s">
        <v>65</v>
      </c>
      <c r="B172" s="142" t="s">
        <v>96</v>
      </c>
      <c r="C172" s="133" t="s">
        <v>2</v>
      </c>
      <c r="D172" s="156">
        <v>6</v>
      </c>
      <c r="E172" s="162"/>
      <c r="F172" s="120">
        <f>+E172*D172</f>
        <v>0</v>
      </c>
    </row>
    <row r="173" spans="1:6" s="1" customFormat="1" ht="16.5">
      <c r="A173" s="153"/>
      <c r="B173" s="136"/>
      <c r="C173" s="166"/>
      <c r="D173" s="156"/>
      <c r="E173" s="157"/>
      <c r="F173" s="120"/>
    </row>
    <row r="174" spans="1:6" s="1" customFormat="1" ht="16.5">
      <c r="A174" s="153" t="s">
        <v>468</v>
      </c>
      <c r="B174" s="106" t="s">
        <v>545</v>
      </c>
      <c r="C174" s="155"/>
      <c r="D174" s="156"/>
      <c r="E174" s="157"/>
      <c r="F174" s="120"/>
    </row>
    <row r="175" spans="1:6" s="1" customFormat="1" ht="49.5">
      <c r="A175" s="153" t="s">
        <v>80</v>
      </c>
      <c r="B175" s="142" t="s">
        <v>121</v>
      </c>
      <c r="C175" s="155"/>
      <c r="D175" s="156"/>
      <c r="E175" s="157"/>
      <c r="F175" s="120"/>
    </row>
    <row r="176" spans="1:6" s="1" customFormat="1" ht="16.5">
      <c r="A176" s="153" t="s">
        <v>63</v>
      </c>
      <c r="B176" s="142" t="s">
        <v>96</v>
      </c>
      <c r="C176" s="133" t="s">
        <v>2</v>
      </c>
      <c r="D176" s="156">
        <v>3</v>
      </c>
      <c r="E176" s="162"/>
      <c r="F176" s="120">
        <f>+E176*D176</f>
        <v>0</v>
      </c>
    </row>
    <row r="177" spans="1:6" s="1" customFormat="1" ht="16.5">
      <c r="A177" s="153"/>
      <c r="B177" s="142"/>
      <c r="C177" s="133"/>
      <c r="D177" s="156"/>
      <c r="E177" s="157"/>
      <c r="F177" s="120"/>
    </row>
    <row r="178" spans="1:6" s="1" customFormat="1" ht="16.5">
      <c r="A178" s="153" t="s">
        <v>469</v>
      </c>
      <c r="B178" s="106" t="s">
        <v>546</v>
      </c>
      <c r="C178" s="155"/>
      <c r="D178" s="156"/>
      <c r="E178" s="157"/>
      <c r="F178" s="120"/>
    </row>
    <row r="179" spans="1:6" s="1" customFormat="1" ht="49.5">
      <c r="A179" s="153" t="s">
        <v>80</v>
      </c>
      <c r="B179" s="142" t="s">
        <v>122</v>
      </c>
      <c r="C179" s="155"/>
      <c r="D179" s="156"/>
      <c r="E179" s="157"/>
      <c r="F179" s="120"/>
    </row>
    <row r="180" spans="1:6" s="1" customFormat="1" ht="16.5">
      <c r="A180" s="153" t="s">
        <v>63</v>
      </c>
      <c r="B180" s="142" t="s">
        <v>96</v>
      </c>
      <c r="C180" s="133" t="s">
        <v>2</v>
      </c>
      <c r="D180" s="156">
        <f>3+3</f>
        <v>6</v>
      </c>
      <c r="E180" s="162"/>
      <c r="F180" s="120">
        <f>+E180*D180</f>
        <v>0</v>
      </c>
    </row>
    <row r="181" spans="1:6" s="1" customFormat="1" ht="16.5">
      <c r="A181" s="153"/>
      <c r="B181" s="136"/>
      <c r="C181" s="166"/>
      <c r="D181" s="156"/>
      <c r="E181" s="157"/>
      <c r="F181" s="120"/>
    </row>
    <row r="182" spans="1:6" s="1" customFormat="1" ht="16.5">
      <c r="A182" s="153" t="s">
        <v>470</v>
      </c>
      <c r="B182" s="106" t="s">
        <v>547</v>
      </c>
      <c r="C182" s="155"/>
      <c r="D182" s="156"/>
      <c r="E182" s="157"/>
      <c r="F182" s="120"/>
    </row>
    <row r="183" spans="1:6" s="1" customFormat="1" ht="33">
      <c r="A183" s="153" t="s">
        <v>80</v>
      </c>
      <c r="B183" s="142" t="s">
        <v>452</v>
      </c>
      <c r="C183" s="155"/>
      <c r="D183" s="156"/>
      <c r="E183" s="157"/>
      <c r="F183" s="120"/>
    </row>
    <row r="184" spans="1:6" s="1" customFormat="1" ht="16.5">
      <c r="A184" s="153" t="s">
        <v>63</v>
      </c>
      <c r="B184" s="142" t="s">
        <v>96</v>
      </c>
      <c r="C184" s="133" t="s">
        <v>2</v>
      </c>
      <c r="D184" s="156">
        <v>3</v>
      </c>
      <c r="E184" s="162"/>
      <c r="F184" s="120">
        <f>+E184*D184</f>
        <v>0</v>
      </c>
    </row>
    <row r="185" spans="1:6" s="1" customFormat="1" ht="16.5">
      <c r="A185" s="153"/>
      <c r="B185" s="142"/>
      <c r="C185" s="155"/>
      <c r="D185" s="156"/>
      <c r="E185" s="157"/>
      <c r="F185" s="120"/>
    </row>
    <row r="186" spans="1:6" s="1" customFormat="1" ht="16.5">
      <c r="A186" s="153" t="s">
        <v>471</v>
      </c>
      <c r="B186" s="106" t="s">
        <v>548</v>
      </c>
      <c r="C186" s="155"/>
      <c r="D186" s="156"/>
      <c r="E186" s="157"/>
      <c r="F186" s="120"/>
    </row>
    <row r="187" spans="1:6" s="1" customFormat="1" ht="66">
      <c r="A187" s="153" t="s">
        <v>80</v>
      </c>
      <c r="B187" s="142" t="s">
        <v>123</v>
      </c>
      <c r="C187" s="155"/>
      <c r="D187" s="156"/>
      <c r="E187" s="157"/>
      <c r="F187" s="120"/>
    </row>
    <row r="188" spans="1:6" s="1" customFormat="1" ht="16.5">
      <c r="A188" s="153" t="s">
        <v>63</v>
      </c>
      <c r="B188" s="142" t="s">
        <v>96</v>
      </c>
      <c r="C188" s="133" t="s">
        <v>2</v>
      </c>
      <c r="D188" s="156">
        <f>12</f>
        <v>12</v>
      </c>
      <c r="E188" s="162"/>
      <c r="F188" s="120">
        <f>+E188*D188</f>
        <v>0</v>
      </c>
    </row>
    <row r="189" spans="1:6" s="1" customFormat="1" ht="16.5">
      <c r="A189" s="153"/>
      <c r="B189" s="142"/>
      <c r="C189" s="155"/>
      <c r="D189" s="156"/>
      <c r="E189" s="157"/>
      <c r="F189" s="120"/>
    </row>
    <row r="190" spans="1:6" s="1" customFormat="1" ht="16.5">
      <c r="A190" s="153" t="s">
        <v>472</v>
      </c>
      <c r="B190" s="106" t="s">
        <v>549</v>
      </c>
      <c r="C190" s="155"/>
      <c r="D190" s="156"/>
      <c r="E190" s="157"/>
      <c r="F190" s="120"/>
    </row>
    <row r="191" spans="1:6" s="1" customFormat="1" ht="115.5">
      <c r="A191" s="153"/>
      <c r="B191" s="142" t="s">
        <v>124</v>
      </c>
      <c r="C191" s="155"/>
      <c r="D191" s="156"/>
      <c r="E191" s="157"/>
      <c r="F191" s="120"/>
    </row>
    <row r="192" spans="1:6" s="1" customFormat="1" ht="16.5">
      <c r="A192" s="153" t="s">
        <v>63</v>
      </c>
      <c r="B192" s="142" t="s">
        <v>515</v>
      </c>
      <c r="C192" s="155" t="s">
        <v>2</v>
      </c>
      <c r="D192" s="156">
        <v>60</v>
      </c>
      <c r="E192" s="162"/>
      <c r="F192" s="120">
        <f>+E192*D192</f>
        <v>0</v>
      </c>
    </row>
    <row r="193" spans="1:6" s="1" customFormat="1" ht="16.5">
      <c r="A193" s="153" t="s">
        <v>65</v>
      </c>
      <c r="B193" s="142" t="s">
        <v>516</v>
      </c>
      <c r="C193" s="155" t="s">
        <v>2</v>
      </c>
      <c r="D193" s="156">
        <v>125</v>
      </c>
      <c r="E193" s="162"/>
      <c r="F193" s="120">
        <f>+E193*D193</f>
        <v>0</v>
      </c>
    </row>
    <row r="194" spans="1:6" s="1" customFormat="1" ht="16.5">
      <c r="A194" s="153" t="s">
        <v>67</v>
      </c>
      <c r="B194" s="142" t="s">
        <v>517</v>
      </c>
      <c r="C194" s="155" t="s">
        <v>2</v>
      </c>
      <c r="D194" s="156">
        <v>40</v>
      </c>
      <c r="E194" s="162"/>
      <c r="F194" s="120">
        <f>+E194*D194</f>
        <v>0</v>
      </c>
    </row>
    <row r="195" spans="1:6" s="1" customFormat="1" ht="16.5">
      <c r="A195" s="153" t="s">
        <v>69</v>
      </c>
      <c r="B195" s="142" t="s">
        <v>518</v>
      </c>
      <c r="C195" s="155" t="s">
        <v>2</v>
      </c>
      <c r="D195" s="156">
        <v>40</v>
      </c>
      <c r="E195" s="162"/>
      <c r="F195" s="120">
        <f>+E195*D195</f>
        <v>0</v>
      </c>
    </row>
    <row r="196" spans="1:6" s="1" customFormat="1" ht="16.5">
      <c r="A196" s="153" t="s">
        <v>71</v>
      </c>
      <c r="B196" s="142" t="s">
        <v>519</v>
      </c>
      <c r="C196" s="155" t="s">
        <v>2</v>
      </c>
      <c r="D196" s="156">
        <v>6</v>
      </c>
      <c r="E196" s="162"/>
      <c r="F196" s="120">
        <f>+E196*D196</f>
        <v>0</v>
      </c>
    </row>
    <row r="197" spans="1:6" s="1" customFormat="1" ht="16.5">
      <c r="A197" s="153"/>
      <c r="B197" s="142"/>
      <c r="C197" s="155"/>
      <c r="D197" s="156"/>
      <c r="E197" s="157"/>
      <c r="F197" s="120"/>
    </row>
    <row r="198" spans="1:6" s="1" customFormat="1" ht="16.5">
      <c r="A198" s="153" t="s">
        <v>473</v>
      </c>
      <c r="B198" s="106" t="s">
        <v>550</v>
      </c>
      <c r="C198" s="155"/>
      <c r="D198" s="156"/>
      <c r="E198" s="157"/>
      <c r="F198" s="120"/>
    </row>
    <row r="199" spans="1:6" s="1" customFormat="1" ht="115.5">
      <c r="A199" s="153" t="s">
        <v>80</v>
      </c>
      <c r="B199" s="142" t="s">
        <v>125</v>
      </c>
      <c r="C199" s="155" t="s">
        <v>2</v>
      </c>
      <c r="D199" s="156">
        <f>12+4</f>
        <v>16</v>
      </c>
      <c r="E199" s="162"/>
      <c r="F199" s="120">
        <f>+E199*D199</f>
        <v>0</v>
      </c>
    </row>
    <row r="200" spans="1:6" s="1" customFormat="1" ht="16.5">
      <c r="A200" s="153"/>
      <c r="B200" s="142"/>
      <c r="C200" s="155"/>
      <c r="D200" s="156"/>
      <c r="E200" s="157"/>
      <c r="F200" s="120"/>
    </row>
    <row r="201" spans="1:6" s="1" customFormat="1" ht="16.5">
      <c r="A201" s="153" t="s">
        <v>474</v>
      </c>
      <c r="B201" s="106" t="s">
        <v>551</v>
      </c>
      <c r="C201" s="155"/>
      <c r="D201" s="156"/>
      <c r="E201" s="157"/>
      <c r="F201" s="120"/>
    </row>
    <row r="202" spans="1:6" s="1" customFormat="1" ht="16.5">
      <c r="A202" s="153" t="s">
        <v>80</v>
      </c>
      <c r="B202" s="142" t="s">
        <v>126</v>
      </c>
      <c r="C202" s="155" t="s">
        <v>2</v>
      </c>
      <c r="D202" s="156">
        <f>16+56</f>
        <v>72</v>
      </c>
      <c r="E202" s="162"/>
      <c r="F202" s="120">
        <f>+E202*D202</f>
        <v>0</v>
      </c>
    </row>
    <row r="203" spans="1:6" s="1" customFormat="1" ht="16.5">
      <c r="A203" s="153"/>
      <c r="B203" s="136"/>
      <c r="C203" s="166"/>
      <c r="D203" s="156"/>
      <c r="E203" s="157"/>
      <c r="F203" s="120"/>
    </row>
    <row r="204" spans="1:6" s="1" customFormat="1" ht="16.5">
      <c r="A204" s="153" t="s">
        <v>475</v>
      </c>
      <c r="B204" s="154" t="s">
        <v>552</v>
      </c>
      <c r="C204" s="155"/>
      <c r="D204" s="156"/>
      <c r="E204" s="157"/>
      <c r="F204" s="120"/>
    </row>
    <row r="205" spans="1:6" s="1" customFormat="1" ht="82.5">
      <c r="A205" s="153" t="s">
        <v>80</v>
      </c>
      <c r="B205" s="142" t="s">
        <v>127</v>
      </c>
      <c r="C205" s="155" t="s">
        <v>2</v>
      </c>
      <c r="D205" s="156">
        <f>12+16+4</f>
        <v>32</v>
      </c>
      <c r="E205" s="162"/>
      <c r="F205" s="120">
        <f>+E205*D205</f>
        <v>0</v>
      </c>
    </row>
    <row r="206" spans="1:6" s="1" customFormat="1" ht="16.5">
      <c r="A206" s="153"/>
      <c r="B206" s="136"/>
      <c r="C206" s="155"/>
      <c r="D206" s="156"/>
      <c r="E206" s="157"/>
      <c r="F206" s="120"/>
    </row>
    <row r="207" spans="1:6" s="1" customFormat="1" ht="49.5">
      <c r="A207" s="153" t="s">
        <v>476</v>
      </c>
      <c r="B207" s="142" t="s">
        <v>128</v>
      </c>
      <c r="C207" s="155" t="s">
        <v>2</v>
      </c>
      <c r="D207" s="156">
        <v>25</v>
      </c>
      <c r="E207" s="162"/>
      <c r="F207" s="120">
        <f>+E207*D207</f>
        <v>0</v>
      </c>
    </row>
    <row r="208" spans="1:6" s="1" customFormat="1" ht="16.5">
      <c r="A208" s="153"/>
      <c r="B208" s="136"/>
      <c r="C208" s="155"/>
      <c r="D208" s="156"/>
      <c r="E208" s="157"/>
      <c r="F208" s="120"/>
    </row>
    <row r="209" spans="1:6" s="1" customFormat="1" ht="16.5">
      <c r="A209" s="153" t="s">
        <v>477</v>
      </c>
      <c r="B209" s="106" t="s">
        <v>553</v>
      </c>
      <c r="C209" s="155"/>
      <c r="D209" s="156"/>
      <c r="E209" s="157"/>
      <c r="F209" s="120"/>
    </row>
    <row r="210" spans="1:6" s="1" customFormat="1" ht="66">
      <c r="A210" s="153" t="s">
        <v>80</v>
      </c>
      <c r="B210" s="142" t="s">
        <v>129</v>
      </c>
      <c r="C210" s="155"/>
      <c r="D210" s="156"/>
      <c r="E210" s="157"/>
      <c r="F210" s="120"/>
    </row>
    <row r="211" spans="1:6" s="1" customFormat="1" ht="16.5">
      <c r="A211" s="153" t="s">
        <v>63</v>
      </c>
      <c r="B211" s="142" t="s">
        <v>567</v>
      </c>
      <c r="C211" s="133" t="s">
        <v>2</v>
      </c>
      <c r="D211" s="156">
        <f>14</f>
        <v>14</v>
      </c>
      <c r="E211" s="162"/>
      <c r="F211" s="120">
        <f>+E211*D211</f>
        <v>0</v>
      </c>
    </row>
    <row r="212" spans="1:6" s="1" customFormat="1" ht="16.5">
      <c r="A212" s="153"/>
      <c r="B212" s="131"/>
      <c r="C212" s="133"/>
      <c r="D212" s="133"/>
      <c r="E212" s="174"/>
      <c r="F212" s="120"/>
    </row>
    <row r="213" spans="1:6" s="1" customFormat="1" ht="16.5">
      <c r="A213" s="153" t="s">
        <v>137</v>
      </c>
      <c r="B213" s="106" t="s">
        <v>479</v>
      </c>
      <c r="C213" s="133"/>
      <c r="D213" s="133"/>
      <c r="E213" s="174"/>
      <c r="F213" s="120"/>
    </row>
    <row r="214" spans="1:6" ht="16.5">
      <c r="A214" s="141" t="s">
        <v>478</v>
      </c>
      <c r="B214" s="106" t="s">
        <v>131</v>
      </c>
      <c r="C214" s="139"/>
      <c r="D214" s="140"/>
      <c r="E214" s="149"/>
      <c r="F214" s="120"/>
    </row>
    <row r="215" spans="1:6" ht="165">
      <c r="A215" s="130" t="s">
        <v>80</v>
      </c>
      <c r="B215" s="143" t="s">
        <v>132</v>
      </c>
      <c r="C215" s="139"/>
      <c r="D215" s="140"/>
      <c r="E215" s="149"/>
      <c r="F215" s="120"/>
    </row>
    <row r="216" spans="1:6" ht="16.5">
      <c r="A216" s="130" t="s">
        <v>80</v>
      </c>
      <c r="B216" s="143" t="s">
        <v>133</v>
      </c>
      <c r="C216" s="139"/>
      <c r="D216" s="140"/>
      <c r="E216" s="149"/>
      <c r="F216" s="120"/>
    </row>
    <row r="217" spans="1:6" ht="16.5">
      <c r="A217" s="153" t="s">
        <v>63</v>
      </c>
      <c r="B217" s="147" t="s">
        <v>99</v>
      </c>
      <c r="C217" s="156"/>
      <c r="D217" s="156">
        <v>1</v>
      </c>
      <c r="E217" s="146"/>
      <c r="F217" s="120">
        <f aca="true" t="shared" si="5" ref="F217:F222">+E217*D217</f>
        <v>0</v>
      </c>
    </row>
    <row r="218" spans="1:6" ht="16.5">
      <c r="A218" s="153" t="s">
        <v>65</v>
      </c>
      <c r="B218" s="147" t="s">
        <v>84</v>
      </c>
      <c r="C218" s="156"/>
      <c r="D218" s="156">
        <v>7</v>
      </c>
      <c r="E218" s="146"/>
      <c r="F218" s="120">
        <f t="shared" si="5"/>
        <v>0</v>
      </c>
    </row>
    <row r="219" spans="1:6" ht="16.5">
      <c r="A219" s="153" t="s">
        <v>67</v>
      </c>
      <c r="B219" s="143" t="s">
        <v>134</v>
      </c>
      <c r="C219" s="156"/>
      <c r="D219" s="156">
        <v>6</v>
      </c>
      <c r="E219" s="146"/>
      <c r="F219" s="120">
        <f t="shared" si="5"/>
        <v>0</v>
      </c>
    </row>
    <row r="220" spans="1:6" ht="16.5">
      <c r="A220" s="153" t="s">
        <v>69</v>
      </c>
      <c r="B220" s="143" t="s">
        <v>91</v>
      </c>
      <c r="C220" s="156"/>
      <c r="D220" s="156">
        <v>10</v>
      </c>
      <c r="E220" s="146"/>
      <c r="F220" s="120">
        <f t="shared" si="5"/>
        <v>0</v>
      </c>
    </row>
    <row r="221" spans="1:6" ht="16.5">
      <c r="A221" s="153" t="s">
        <v>71</v>
      </c>
      <c r="B221" s="143" t="s">
        <v>92</v>
      </c>
      <c r="C221" s="156"/>
      <c r="D221" s="156">
        <v>3</v>
      </c>
      <c r="E221" s="146"/>
      <c r="F221" s="120">
        <f t="shared" si="5"/>
        <v>0</v>
      </c>
    </row>
    <row r="222" spans="1:6" ht="16.5">
      <c r="A222" s="130" t="s">
        <v>73</v>
      </c>
      <c r="B222" s="143" t="s">
        <v>119</v>
      </c>
      <c r="C222" s="156"/>
      <c r="D222" s="156">
        <v>3</v>
      </c>
      <c r="E222" s="146"/>
      <c r="F222" s="120">
        <f t="shared" si="5"/>
        <v>0</v>
      </c>
    </row>
    <row r="223" spans="1:6" ht="16.5">
      <c r="A223" s="130"/>
      <c r="B223" s="143"/>
      <c r="C223" s="156"/>
      <c r="D223" s="156"/>
      <c r="E223" s="174"/>
      <c r="F223" s="120"/>
    </row>
    <row r="224" spans="1:6" s="48" customFormat="1" ht="33">
      <c r="A224" s="167" t="s">
        <v>480</v>
      </c>
      <c r="B224" s="147" t="s">
        <v>136</v>
      </c>
      <c r="C224" s="127"/>
      <c r="D224" s="160">
        <v>29</v>
      </c>
      <c r="E224" s="146"/>
      <c r="F224" s="120">
        <f>+E224*D224</f>
        <v>0</v>
      </c>
    </row>
    <row r="225" spans="1:6" ht="16.5">
      <c r="A225" s="130"/>
      <c r="B225" s="142"/>
      <c r="C225" s="139"/>
      <c r="D225" s="140"/>
      <c r="E225" s="149"/>
      <c r="F225" s="120"/>
    </row>
    <row r="226" spans="1:6" ht="16.5">
      <c r="A226" s="141" t="s">
        <v>481</v>
      </c>
      <c r="B226" s="106" t="s">
        <v>138</v>
      </c>
      <c r="C226" s="139"/>
      <c r="D226" s="140"/>
      <c r="E226" s="149"/>
      <c r="F226" s="120"/>
    </row>
    <row r="227" spans="1:6" ht="66">
      <c r="A227" s="130" t="s">
        <v>80</v>
      </c>
      <c r="B227" s="142" t="s">
        <v>383</v>
      </c>
      <c r="C227" s="139"/>
      <c r="D227" s="140"/>
      <c r="E227" s="149"/>
      <c r="F227" s="120"/>
    </row>
    <row r="228" spans="1:6" ht="16.5">
      <c r="A228" s="153" t="s">
        <v>63</v>
      </c>
      <c r="B228" s="175" t="s">
        <v>139</v>
      </c>
      <c r="C228" s="133" t="s">
        <v>2</v>
      </c>
      <c r="D228" s="133">
        <v>1</v>
      </c>
      <c r="E228" s="176"/>
      <c r="F228" s="120">
        <f>+E228*D228</f>
        <v>0</v>
      </c>
    </row>
    <row r="229" spans="1:6" ht="16.5">
      <c r="A229" s="130"/>
      <c r="B229" s="142"/>
      <c r="C229" s="139"/>
      <c r="D229" s="140"/>
      <c r="E229" s="172"/>
      <c r="F229" s="120"/>
    </row>
    <row r="230" spans="1:6" ht="16.5">
      <c r="A230" s="177" t="s">
        <v>140</v>
      </c>
      <c r="B230" s="106" t="s">
        <v>141</v>
      </c>
      <c r="C230" s="178"/>
      <c r="D230" s="179"/>
      <c r="E230" s="180"/>
      <c r="F230" s="120"/>
    </row>
    <row r="231" spans="1:6" ht="16.5">
      <c r="A231" s="177" t="s">
        <v>142</v>
      </c>
      <c r="B231" s="181" t="s">
        <v>143</v>
      </c>
      <c r="C231" s="182"/>
      <c r="D231" s="183"/>
      <c r="E231" s="184"/>
      <c r="F231" s="120"/>
    </row>
    <row r="232" spans="1:6" ht="115.5">
      <c r="A232" s="177" t="s">
        <v>80</v>
      </c>
      <c r="B232" s="185" t="s">
        <v>144</v>
      </c>
      <c r="C232" s="186"/>
      <c r="D232" s="186"/>
      <c r="E232" s="187"/>
      <c r="F232" s="120"/>
    </row>
    <row r="233" spans="1:6" ht="82.5">
      <c r="A233" s="177" t="s">
        <v>80</v>
      </c>
      <c r="B233" s="185" t="s">
        <v>145</v>
      </c>
      <c r="C233" s="186"/>
      <c r="D233" s="186"/>
      <c r="E233" s="187"/>
      <c r="F233" s="120"/>
    </row>
    <row r="234" spans="1:6" ht="16.5">
      <c r="A234" s="188"/>
      <c r="B234" s="189" t="s">
        <v>146</v>
      </c>
      <c r="C234" s="186"/>
      <c r="D234" s="186"/>
      <c r="E234" s="187"/>
      <c r="F234" s="120"/>
    </row>
    <row r="235" spans="1:6" ht="16.5">
      <c r="A235" s="177" t="s">
        <v>63</v>
      </c>
      <c r="B235" s="190" t="s">
        <v>568</v>
      </c>
      <c r="C235" s="186" t="s">
        <v>8</v>
      </c>
      <c r="D235" s="186">
        <v>2</v>
      </c>
      <c r="E235" s="191"/>
      <c r="F235" s="120">
        <f>+E235*D235</f>
        <v>0</v>
      </c>
    </row>
    <row r="236" spans="1:6" ht="16.5">
      <c r="A236" s="177"/>
      <c r="B236" s="189"/>
      <c r="C236" s="186"/>
      <c r="D236" s="186"/>
      <c r="E236" s="187"/>
      <c r="F236" s="120"/>
    </row>
    <row r="237" spans="1:6" ht="16.5">
      <c r="A237" s="188" t="s">
        <v>147</v>
      </c>
      <c r="B237" s="106" t="s">
        <v>148</v>
      </c>
      <c r="C237" s="182"/>
      <c r="D237" s="183"/>
      <c r="E237" s="184"/>
      <c r="F237" s="120"/>
    </row>
    <row r="238" spans="1:6" ht="115.5">
      <c r="A238" s="188" t="s">
        <v>80</v>
      </c>
      <c r="B238" s="185" t="s">
        <v>149</v>
      </c>
      <c r="C238" s="182"/>
      <c r="D238" s="183"/>
      <c r="E238" s="184"/>
      <c r="F238" s="120"/>
    </row>
    <row r="239" spans="1:6" ht="49.5">
      <c r="A239" s="188" t="s">
        <v>80</v>
      </c>
      <c r="B239" s="185" t="s">
        <v>150</v>
      </c>
      <c r="C239" s="182"/>
      <c r="D239" s="183"/>
      <c r="E239" s="184"/>
      <c r="F239" s="120"/>
    </row>
    <row r="240" spans="1:6" ht="16.5">
      <c r="A240" s="188"/>
      <c r="B240" s="189" t="s">
        <v>146</v>
      </c>
      <c r="C240" s="186"/>
      <c r="D240" s="186"/>
      <c r="E240" s="187"/>
      <c r="F240" s="120"/>
    </row>
    <row r="241" spans="1:6" ht="16.5">
      <c r="A241" s="177"/>
      <c r="B241" s="192" t="s">
        <v>151</v>
      </c>
      <c r="C241" s="186"/>
      <c r="D241" s="186"/>
      <c r="E241" s="187"/>
      <c r="F241" s="120"/>
    </row>
    <row r="242" spans="1:6" ht="16.5">
      <c r="A242" s="177"/>
      <c r="B242" s="193" t="s">
        <v>152</v>
      </c>
      <c r="C242" s="186"/>
      <c r="D242" s="186"/>
      <c r="E242" s="187"/>
      <c r="F242" s="120"/>
    </row>
    <row r="243" spans="1:6" ht="16.5">
      <c r="A243" s="153" t="s">
        <v>63</v>
      </c>
      <c r="B243" s="190" t="s">
        <v>405</v>
      </c>
      <c r="C243" s="186" t="s">
        <v>6</v>
      </c>
      <c r="D243" s="186">
        <v>1</v>
      </c>
      <c r="E243" s="162"/>
      <c r="F243" s="120">
        <f aca="true" t="shared" si="6" ref="F243:F257">+E243*D243</f>
        <v>0</v>
      </c>
    </row>
    <row r="244" spans="1:6" ht="16.5">
      <c r="A244" s="153" t="s">
        <v>65</v>
      </c>
      <c r="B244" s="194" t="s">
        <v>406</v>
      </c>
      <c r="C244" s="186" t="s">
        <v>6</v>
      </c>
      <c r="D244" s="186">
        <v>1</v>
      </c>
      <c r="E244" s="162"/>
      <c r="F244" s="120">
        <f t="shared" si="6"/>
        <v>0</v>
      </c>
    </row>
    <row r="245" spans="1:6" ht="16.5">
      <c r="A245" s="153" t="s">
        <v>67</v>
      </c>
      <c r="B245" s="193" t="s">
        <v>407</v>
      </c>
      <c r="C245" s="186" t="s">
        <v>6</v>
      </c>
      <c r="D245" s="186">
        <v>1</v>
      </c>
      <c r="E245" s="162"/>
      <c r="F245" s="120">
        <f t="shared" si="6"/>
        <v>0</v>
      </c>
    </row>
    <row r="246" spans="1:6" ht="16.5">
      <c r="A246" s="153" t="s">
        <v>69</v>
      </c>
      <c r="B246" s="193" t="s">
        <v>408</v>
      </c>
      <c r="C246" s="186" t="s">
        <v>6</v>
      </c>
      <c r="D246" s="186">
        <v>1</v>
      </c>
      <c r="E246" s="162"/>
      <c r="F246" s="120">
        <f t="shared" si="6"/>
        <v>0</v>
      </c>
    </row>
    <row r="247" spans="1:6" ht="16.5">
      <c r="A247" s="153" t="s">
        <v>71</v>
      </c>
      <c r="B247" s="193" t="s">
        <v>409</v>
      </c>
      <c r="C247" s="186" t="s">
        <v>6</v>
      </c>
      <c r="D247" s="186">
        <v>1</v>
      </c>
      <c r="E247" s="162"/>
      <c r="F247" s="120">
        <f t="shared" si="6"/>
        <v>0</v>
      </c>
    </row>
    <row r="248" spans="1:6" ht="16.5">
      <c r="A248" s="130" t="s">
        <v>73</v>
      </c>
      <c r="B248" s="193" t="s">
        <v>410</v>
      </c>
      <c r="C248" s="186" t="s">
        <v>6</v>
      </c>
      <c r="D248" s="186">
        <v>1</v>
      </c>
      <c r="E248" s="162"/>
      <c r="F248" s="120">
        <f t="shared" si="6"/>
        <v>0</v>
      </c>
    </row>
    <row r="249" spans="1:6" ht="16.5">
      <c r="A249" s="177" t="s">
        <v>74</v>
      </c>
      <c r="B249" s="193" t="s">
        <v>411</v>
      </c>
      <c r="C249" s="186" t="s">
        <v>6</v>
      </c>
      <c r="D249" s="186">
        <v>1</v>
      </c>
      <c r="E249" s="162"/>
      <c r="F249" s="120">
        <f t="shared" si="6"/>
        <v>0</v>
      </c>
    </row>
    <row r="250" spans="1:6" ht="16.5">
      <c r="A250" s="177" t="s">
        <v>75</v>
      </c>
      <c r="B250" s="193" t="s">
        <v>412</v>
      </c>
      <c r="C250" s="186" t="s">
        <v>6</v>
      </c>
      <c r="D250" s="186">
        <v>1</v>
      </c>
      <c r="E250" s="162"/>
      <c r="F250" s="120">
        <f t="shared" si="6"/>
        <v>0</v>
      </c>
    </row>
    <row r="251" spans="1:6" ht="16.5">
      <c r="A251" s="177" t="s">
        <v>76</v>
      </c>
      <c r="B251" s="193" t="s">
        <v>413</v>
      </c>
      <c r="C251" s="186" t="s">
        <v>6</v>
      </c>
      <c r="D251" s="186">
        <v>1</v>
      </c>
      <c r="E251" s="162"/>
      <c r="F251" s="120">
        <f t="shared" si="6"/>
        <v>0</v>
      </c>
    </row>
    <row r="252" spans="1:6" ht="16.5">
      <c r="A252" s="177" t="s">
        <v>77</v>
      </c>
      <c r="B252" s="193" t="s">
        <v>414</v>
      </c>
      <c r="C252" s="186" t="s">
        <v>6</v>
      </c>
      <c r="D252" s="186">
        <v>1</v>
      </c>
      <c r="E252" s="162"/>
      <c r="F252" s="120">
        <f t="shared" si="6"/>
        <v>0</v>
      </c>
    </row>
    <row r="253" spans="1:6" ht="16.5">
      <c r="A253" s="177" t="s">
        <v>78</v>
      </c>
      <c r="B253" s="195" t="s">
        <v>415</v>
      </c>
      <c r="C253" s="186" t="s">
        <v>6</v>
      </c>
      <c r="D253" s="186">
        <v>1</v>
      </c>
      <c r="E253" s="162"/>
      <c r="F253" s="120">
        <f t="shared" si="6"/>
        <v>0</v>
      </c>
    </row>
    <row r="254" spans="1:6" ht="16.5">
      <c r="A254" s="177" t="s">
        <v>79</v>
      </c>
      <c r="B254" s="193" t="s">
        <v>416</v>
      </c>
      <c r="C254" s="186" t="s">
        <v>6</v>
      </c>
      <c r="D254" s="186">
        <v>1</v>
      </c>
      <c r="E254" s="162"/>
      <c r="F254" s="120">
        <f t="shared" si="6"/>
        <v>0</v>
      </c>
    </row>
    <row r="255" spans="1:6" ht="16.5">
      <c r="A255" s="177" t="s">
        <v>153</v>
      </c>
      <c r="B255" s="193" t="s">
        <v>417</v>
      </c>
      <c r="C255" s="186" t="s">
        <v>6</v>
      </c>
      <c r="D255" s="186">
        <v>1</v>
      </c>
      <c r="E255" s="162"/>
      <c r="F255" s="120">
        <f t="shared" si="6"/>
        <v>0</v>
      </c>
    </row>
    <row r="256" spans="1:6" ht="16.5">
      <c r="A256" s="177" t="s">
        <v>154</v>
      </c>
      <c r="B256" s="196" t="s">
        <v>418</v>
      </c>
      <c r="C256" s="197" t="s">
        <v>2</v>
      </c>
      <c r="D256" s="197">
        <v>1</v>
      </c>
      <c r="E256" s="162"/>
      <c r="F256" s="120">
        <f t="shared" si="6"/>
        <v>0</v>
      </c>
    </row>
    <row r="257" spans="1:6" ht="16.5">
      <c r="A257" s="177" t="s">
        <v>155</v>
      </c>
      <c r="B257" s="196" t="s">
        <v>419</v>
      </c>
      <c r="C257" s="197" t="s">
        <v>2</v>
      </c>
      <c r="D257" s="197">
        <v>1</v>
      </c>
      <c r="E257" s="162"/>
      <c r="F257" s="120">
        <f t="shared" si="6"/>
        <v>0</v>
      </c>
    </row>
    <row r="258" spans="1:6" ht="16.5">
      <c r="A258" s="177"/>
      <c r="B258" s="196"/>
      <c r="C258" s="197"/>
      <c r="D258" s="197"/>
      <c r="E258" s="172"/>
      <c r="F258" s="120"/>
    </row>
    <row r="259" spans="1:6" ht="16.5">
      <c r="A259" s="177" t="s">
        <v>156</v>
      </c>
      <c r="B259" s="198" t="s">
        <v>157</v>
      </c>
      <c r="C259" s="186"/>
      <c r="D259" s="186"/>
      <c r="E259" s="172"/>
      <c r="F259" s="120"/>
    </row>
    <row r="260" spans="1:6" ht="16.5">
      <c r="A260" s="177" t="s">
        <v>63</v>
      </c>
      <c r="B260" s="193" t="s">
        <v>420</v>
      </c>
      <c r="C260" s="186" t="s">
        <v>6</v>
      </c>
      <c r="D260" s="186">
        <v>7</v>
      </c>
      <c r="E260" s="162"/>
      <c r="F260" s="120">
        <f>+E260*D260</f>
        <v>0</v>
      </c>
    </row>
    <row r="261" spans="1:6" ht="16.5">
      <c r="A261" s="177" t="s">
        <v>65</v>
      </c>
      <c r="B261" s="193" t="s">
        <v>421</v>
      </c>
      <c r="C261" s="186" t="s">
        <v>6</v>
      </c>
      <c r="D261" s="186">
        <v>1</v>
      </c>
      <c r="E261" s="162"/>
      <c r="F261" s="120">
        <f>+E261*D261</f>
        <v>0</v>
      </c>
    </row>
    <row r="262" spans="1:6" ht="16.5">
      <c r="A262" s="177" t="s">
        <v>67</v>
      </c>
      <c r="B262" s="193" t="s">
        <v>422</v>
      </c>
      <c r="C262" s="186" t="s">
        <v>6</v>
      </c>
      <c r="D262" s="186">
        <v>3</v>
      </c>
      <c r="E262" s="191"/>
      <c r="F262" s="120">
        <f>+E262*D262</f>
        <v>0</v>
      </c>
    </row>
    <row r="263" spans="1:6" ht="16.5">
      <c r="A263" s="177"/>
      <c r="B263" s="193"/>
      <c r="C263" s="186"/>
      <c r="D263" s="186"/>
      <c r="E263" s="199"/>
      <c r="F263" s="120"/>
    </row>
    <row r="264" spans="1:6" ht="16.5">
      <c r="A264" s="177" t="s">
        <v>158</v>
      </c>
      <c r="B264" s="106" t="s">
        <v>159</v>
      </c>
      <c r="C264" s="186"/>
      <c r="D264" s="186"/>
      <c r="E264" s="187"/>
      <c r="F264" s="120"/>
    </row>
    <row r="265" spans="1:6" ht="99">
      <c r="A265" s="177"/>
      <c r="B265" s="200" t="s">
        <v>160</v>
      </c>
      <c r="C265" s="186"/>
      <c r="D265" s="186"/>
      <c r="E265" s="187"/>
      <c r="F265" s="120"/>
    </row>
    <row r="266" spans="1:6" ht="16.5">
      <c r="A266" s="201" t="s">
        <v>63</v>
      </c>
      <c r="B266" s="196" t="s">
        <v>423</v>
      </c>
      <c r="C266" s="197" t="s">
        <v>2</v>
      </c>
      <c r="D266" s="197">
        <v>2</v>
      </c>
      <c r="E266" s="162"/>
      <c r="F266" s="120">
        <f>+E266*D266</f>
        <v>0</v>
      </c>
    </row>
    <row r="267" spans="1:6" ht="16.5">
      <c r="A267" s="201" t="s">
        <v>65</v>
      </c>
      <c r="B267" s="196" t="s">
        <v>424</v>
      </c>
      <c r="C267" s="197" t="s">
        <v>2</v>
      </c>
      <c r="D267" s="197">
        <v>2</v>
      </c>
      <c r="E267" s="191"/>
      <c r="F267" s="120">
        <f>+E267*D267</f>
        <v>0</v>
      </c>
    </row>
    <row r="268" spans="1:6" ht="16.5">
      <c r="A268" s="201"/>
      <c r="B268" s="196"/>
      <c r="C268" s="197"/>
      <c r="D268" s="197"/>
      <c r="E268" s="199"/>
      <c r="F268" s="120"/>
    </row>
    <row r="269" spans="1:6" ht="66">
      <c r="A269" s="188" t="s">
        <v>161</v>
      </c>
      <c r="B269" s="202" t="s">
        <v>453</v>
      </c>
      <c r="C269" s="203"/>
      <c r="D269" s="203"/>
      <c r="E269" s="204"/>
      <c r="F269" s="120"/>
    </row>
    <row r="270" spans="1:6" ht="16.5">
      <c r="A270" s="188" t="s">
        <v>63</v>
      </c>
      <c r="B270" s="205" t="s">
        <v>162</v>
      </c>
      <c r="C270" s="203" t="s">
        <v>8</v>
      </c>
      <c r="D270" s="203">
        <v>1</v>
      </c>
      <c r="E270" s="162"/>
      <c r="F270" s="120">
        <f>+E270*D270</f>
        <v>0</v>
      </c>
    </row>
    <row r="271" spans="1:6" ht="16.5">
      <c r="A271" s="188" t="s">
        <v>65</v>
      </c>
      <c r="B271" s="205" t="s">
        <v>163</v>
      </c>
      <c r="C271" s="203" t="s">
        <v>8</v>
      </c>
      <c r="D271" s="203">
        <v>1</v>
      </c>
      <c r="E271" s="162"/>
      <c r="F271" s="120">
        <f>+E271*D271</f>
        <v>0</v>
      </c>
    </row>
    <row r="272" spans="1:6" ht="16.5">
      <c r="A272" s="177"/>
      <c r="B272" s="206"/>
      <c r="C272" s="186"/>
      <c r="D272" s="186"/>
      <c r="E272" s="199"/>
      <c r="F272" s="120"/>
    </row>
    <row r="273" spans="1:6" ht="16.5">
      <c r="A273" s="188" t="s">
        <v>164</v>
      </c>
      <c r="B273" s="106" t="s">
        <v>165</v>
      </c>
      <c r="C273" s="203"/>
      <c r="D273" s="203"/>
      <c r="E273" s="207"/>
      <c r="F273" s="120"/>
    </row>
    <row r="274" spans="1:6" ht="82.5">
      <c r="A274" s="188" t="s">
        <v>80</v>
      </c>
      <c r="B274" s="206" t="s">
        <v>166</v>
      </c>
      <c r="C274" s="203"/>
      <c r="D274" s="203"/>
      <c r="E274" s="207"/>
      <c r="F274" s="120"/>
    </row>
    <row r="275" spans="1:6" ht="16.5">
      <c r="A275" s="177" t="s">
        <v>63</v>
      </c>
      <c r="B275" s="205" t="s">
        <v>167</v>
      </c>
      <c r="C275" s="203" t="s">
        <v>8</v>
      </c>
      <c r="D275" s="203">
        <v>1</v>
      </c>
      <c r="E275" s="162"/>
      <c r="F275" s="120">
        <f>+E275*D275</f>
        <v>0</v>
      </c>
    </row>
    <row r="276" spans="1:6" ht="16.5">
      <c r="A276" s="177" t="s">
        <v>65</v>
      </c>
      <c r="B276" s="205" t="s">
        <v>168</v>
      </c>
      <c r="C276" s="203" t="s">
        <v>8</v>
      </c>
      <c r="D276" s="203">
        <v>1</v>
      </c>
      <c r="E276" s="162"/>
      <c r="F276" s="120">
        <f>+E276*D276</f>
        <v>0</v>
      </c>
    </row>
    <row r="277" spans="1:6" ht="33">
      <c r="A277" s="177"/>
      <c r="B277" s="208" t="s">
        <v>169</v>
      </c>
      <c r="C277" s="186"/>
      <c r="D277" s="186"/>
      <c r="E277" s="187"/>
      <c r="F277" s="120"/>
    </row>
    <row r="278" spans="1:6" ht="16.5">
      <c r="A278" s="177"/>
      <c r="B278" s="209"/>
      <c r="C278" s="186"/>
      <c r="D278" s="186"/>
      <c r="E278" s="187"/>
      <c r="F278" s="120"/>
    </row>
    <row r="279" spans="1:6" ht="16.5">
      <c r="A279" s="125" t="s">
        <v>170</v>
      </c>
      <c r="B279" s="106" t="s">
        <v>171</v>
      </c>
      <c r="C279" s="126"/>
      <c r="D279" s="127"/>
      <c r="E279" s="210"/>
      <c r="F279" s="120"/>
    </row>
    <row r="280" spans="1:6" ht="16.5">
      <c r="A280" s="125"/>
      <c r="B280" s="209" t="s">
        <v>377</v>
      </c>
      <c r="C280" s="126"/>
      <c r="D280" s="127"/>
      <c r="E280" s="210"/>
      <c r="F280" s="120"/>
    </row>
    <row r="281" spans="1:6" ht="16.5">
      <c r="A281" s="211"/>
      <c r="B281" s="106" t="s">
        <v>172</v>
      </c>
      <c r="C281" s="126"/>
      <c r="D281" s="127"/>
      <c r="E281" s="210"/>
      <c r="F281" s="120"/>
    </row>
    <row r="282" spans="1:6" ht="231">
      <c r="A282" s="130" t="s">
        <v>173</v>
      </c>
      <c r="B282" s="142" t="s">
        <v>569</v>
      </c>
      <c r="C282" s="132"/>
      <c r="D282" s="133"/>
      <c r="E282" s="149"/>
      <c r="F282" s="120"/>
    </row>
    <row r="283" spans="1:6" ht="33">
      <c r="A283" s="130" t="s">
        <v>80</v>
      </c>
      <c r="B283" s="142" t="s">
        <v>174</v>
      </c>
      <c r="C283" s="132"/>
      <c r="D283" s="133"/>
      <c r="E283" s="149"/>
      <c r="F283" s="120"/>
    </row>
    <row r="284" spans="1:6" ht="16.5">
      <c r="A284" s="153" t="s">
        <v>63</v>
      </c>
      <c r="B284" s="190" t="s">
        <v>425</v>
      </c>
      <c r="C284" s="133" t="s">
        <v>4</v>
      </c>
      <c r="D284" s="133">
        <v>1</v>
      </c>
      <c r="E284" s="146"/>
      <c r="F284" s="120">
        <f aca="true" t="shared" si="7" ref="F284:F296">+E284*D284</f>
        <v>0</v>
      </c>
    </row>
    <row r="285" spans="1:6" ht="16.5">
      <c r="A285" s="153" t="s">
        <v>65</v>
      </c>
      <c r="B285" s="190" t="s">
        <v>426</v>
      </c>
      <c r="C285" s="133" t="s">
        <v>4</v>
      </c>
      <c r="D285" s="133">
        <v>1</v>
      </c>
      <c r="E285" s="146"/>
      <c r="F285" s="120">
        <f t="shared" si="7"/>
        <v>0</v>
      </c>
    </row>
    <row r="286" spans="1:6" ht="16.5">
      <c r="A286" s="153" t="s">
        <v>67</v>
      </c>
      <c r="B286" s="212" t="s">
        <v>427</v>
      </c>
      <c r="C286" s="133" t="s">
        <v>4</v>
      </c>
      <c r="D286" s="133">
        <v>1</v>
      </c>
      <c r="E286" s="146"/>
      <c r="F286" s="120">
        <f t="shared" si="7"/>
        <v>0</v>
      </c>
    </row>
    <row r="287" spans="1:6" ht="16.5">
      <c r="A287" s="153" t="s">
        <v>69</v>
      </c>
      <c r="B287" s="212" t="s">
        <v>428</v>
      </c>
      <c r="C287" s="133" t="s">
        <v>4</v>
      </c>
      <c r="D287" s="133">
        <v>1</v>
      </c>
      <c r="E287" s="146"/>
      <c r="F287" s="120">
        <f t="shared" si="7"/>
        <v>0</v>
      </c>
    </row>
    <row r="288" spans="1:6" ht="16.5">
      <c r="A288" s="153" t="s">
        <v>71</v>
      </c>
      <c r="B288" s="212" t="s">
        <v>598</v>
      </c>
      <c r="C288" s="133" t="s">
        <v>4</v>
      </c>
      <c r="D288" s="133">
        <v>1</v>
      </c>
      <c r="E288" s="146"/>
      <c r="F288" s="120">
        <f t="shared" si="7"/>
        <v>0</v>
      </c>
    </row>
    <row r="289" spans="1:6" ht="16.5">
      <c r="A289" s="130" t="s">
        <v>73</v>
      </c>
      <c r="B289" s="212" t="s">
        <v>429</v>
      </c>
      <c r="C289" s="133" t="s">
        <v>4</v>
      </c>
      <c r="D289" s="133">
        <v>1</v>
      </c>
      <c r="E289" s="146"/>
      <c r="F289" s="120">
        <f t="shared" si="7"/>
        <v>0</v>
      </c>
    </row>
    <row r="290" spans="1:6" ht="16.5">
      <c r="A290" s="177" t="s">
        <v>74</v>
      </c>
      <c r="B290" s="212" t="s">
        <v>430</v>
      </c>
      <c r="C290" s="133" t="s">
        <v>4</v>
      </c>
      <c r="D290" s="133">
        <v>1</v>
      </c>
      <c r="E290" s="146"/>
      <c r="F290" s="120">
        <f t="shared" si="7"/>
        <v>0</v>
      </c>
    </row>
    <row r="291" spans="1:6" ht="16.5">
      <c r="A291" s="177" t="s">
        <v>75</v>
      </c>
      <c r="B291" s="212" t="s">
        <v>431</v>
      </c>
      <c r="C291" s="133" t="s">
        <v>4</v>
      </c>
      <c r="D291" s="133">
        <v>1</v>
      </c>
      <c r="E291" s="146"/>
      <c r="F291" s="120">
        <f t="shared" si="7"/>
        <v>0</v>
      </c>
    </row>
    <row r="292" spans="1:6" ht="16.5">
      <c r="A292" s="177" t="s">
        <v>76</v>
      </c>
      <c r="B292" s="212" t="s">
        <v>432</v>
      </c>
      <c r="C292" s="133" t="s">
        <v>4</v>
      </c>
      <c r="D292" s="133">
        <v>1</v>
      </c>
      <c r="E292" s="146"/>
      <c r="F292" s="120">
        <f t="shared" si="7"/>
        <v>0</v>
      </c>
    </row>
    <row r="293" spans="1:6" ht="16.5">
      <c r="A293" s="130" t="s">
        <v>77</v>
      </c>
      <c r="B293" s="212" t="s">
        <v>433</v>
      </c>
      <c r="C293" s="133" t="s">
        <v>4</v>
      </c>
      <c r="D293" s="133">
        <v>1</v>
      </c>
      <c r="E293" s="146"/>
      <c r="F293" s="120">
        <f t="shared" si="7"/>
        <v>0</v>
      </c>
    </row>
    <row r="294" spans="1:6" ht="16.5">
      <c r="A294" s="130" t="s">
        <v>78</v>
      </c>
      <c r="B294" s="212" t="s">
        <v>434</v>
      </c>
      <c r="C294" s="133" t="s">
        <v>4</v>
      </c>
      <c r="D294" s="133">
        <v>1</v>
      </c>
      <c r="E294" s="146"/>
      <c r="F294" s="120">
        <f t="shared" si="7"/>
        <v>0</v>
      </c>
    </row>
    <row r="295" spans="1:6" ht="16.5">
      <c r="A295" s="130" t="s">
        <v>79</v>
      </c>
      <c r="B295" s="212" t="s">
        <v>435</v>
      </c>
      <c r="C295" s="133" t="s">
        <v>4</v>
      </c>
      <c r="D295" s="133">
        <v>1</v>
      </c>
      <c r="E295" s="146"/>
      <c r="F295" s="120">
        <f t="shared" si="7"/>
        <v>0</v>
      </c>
    </row>
    <row r="296" spans="1:6" ht="16.5">
      <c r="A296" s="130" t="s">
        <v>153</v>
      </c>
      <c r="B296" s="212" t="s">
        <v>436</v>
      </c>
      <c r="C296" s="133" t="s">
        <v>4</v>
      </c>
      <c r="D296" s="133">
        <v>1</v>
      </c>
      <c r="E296" s="146"/>
      <c r="F296" s="120">
        <f t="shared" si="7"/>
        <v>0</v>
      </c>
    </row>
    <row r="297" spans="1:6" ht="16.5">
      <c r="A297" s="130"/>
      <c r="B297" s="150"/>
      <c r="C297" s="139"/>
      <c r="D297" s="140"/>
      <c r="E297" s="149"/>
      <c r="F297" s="120"/>
    </row>
    <row r="298" spans="1:6" ht="231">
      <c r="A298" s="188" t="s">
        <v>175</v>
      </c>
      <c r="B298" s="202" t="s">
        <v>570</v>
      </c>
      <c r="C298" s="203"/>
      <c r="D298" s="203"/>
      <c r="E298" s="204"/>
      <c r="F298" s="120"/>
    </row>
    <row r="299" spans="1:6" ht="33">
      <c r="A299" s="130" t="s">
        <v>80</v>
      </c>
      <c r="B299" s="202" t="s">
        <v>437</v>
      </c>
      <c r="C299" s="203"/>
      <c r="D299" s="203"/>
      <c r="E299" s="204"/>
      <c r="F299" s="120"/>
    </row>
    <row r="300" spans="1:6" ht="16.5">
      <c r="A300" s="153" t="s">
        <v>63</v>
      </c>
      <c r="B300" s="190" t="s">
        <v>438</v>
      </c>
      <c r="C300" s="203" t="s">
        <v>2</v>
      </c>
      <c r="D300" s="203">
        <v>1</v>
      </c>
      <c r="E300" s="146"/>
      <c r="F300" s="120">
        <f aca="true" t="shared" si="8" ref="F300:F308">+E300*D300</f>
        <v>0</v>
      </c>
    </row>
    <row r="301" spans="1:6" ht="16.5">
      <c r="A301" s="153" t="s">
        <v>65</v>
      </c>
      <c r="B301" s="190" t="s">
        <v>439</v>
      </c>
      <c r="C301" s="203" t="s">
        <v>2</v>
      </c>
      <c r="D301" s="203">
        <v>1</v>
      </c>
      <c r="E301" s="146"/>
      <c r="F301" s="120">
        <f t="shared" si="8"/>
        <v>0</v>
      </c>
    </row>
    <row r="302" spans="1:6" ht="16.5">
      <c r="A302" s="153" t="s">
        <v>67</v>
      </c>
      <c r="B302" s="143" t="s">
        <v>440</v>
      </c>
      <c r="C302" s="203" t="s">
        <v>2</v>
      </c>
      <c r="D302" s="203">
        <v>1</v>
      </c>
      <c r="E302" s="146"/>
      <c r="F302" s="120">
        <f t="shared" si="8"/>
        <v>0</v>
      </c>
    </row>
    <row r="303" spans="1:6" ht="16.5">
      <c r="A303" s="153" t="s">
        <v>69</v>
      </c>
      <c r="B303" s="143" t="s">
        <v>441</v>
      </c>
      <c r="C303" s="203" t="s">
        <v>2</v>
      </c>
      <c r="D303" s="203">
        <v>1</v>
      </c>
      <c r="E303" s="146"/>
      <c r="F303" s="120">
        <f t="shared" si="8"/>
        <v>0</v>
      </c>
    </row>
    <row r="304" spans="1:6" ht="16.5">
      <c r="A304" s="153" t="s">
        <v>71</v>
      </c>
      <c r="B304" s="143" t="s">
        <v>442</v>
      </c>
      <c r="C304" s="203" t="s">
        <v>2</v>
      </c>
      <c r="D304" s="203">
        <v>1</v>
      </c>
      <c r="E304" s="146"/>
      <c r="F304" s="120">
        <f t="shared" si="8"/>
        <v>0</v>
      </c>
    </row>
    <row r="305" spans="1:6" ht="16.5">
      <c r="A305" s="130" t="s">
        <v>73</v>
      </c>
      <c r="B305" s="143" t="s">
        <v>443</v>
      </c>
      <c r="C305" s="203" t="s">
        <v>2</v>
      </c>
      <c r="D305" s="203">
        <v>1</v>
      </c>
      <c r="E305" s="146"/>
      <c r="F305" s="120">
        <f t="shared" si="8"/>
        <v>0</v>
      </c>
    </row>
    <row r="306" spans="1:6" ht="16.5">
      <c r="A306" s="177" t="s">
        <v>74</v>
      </c>
      <c r="B306" s="143" t="s">
        <v>444</v>
      </c>
      <c r="C306" s="203" t="s">
        <v>2</v>
      </c>
      <c r="D306" s="203">
        <v>1</v>
      </c>
      <c r="E306" s="146"/>
      <c r="F306" s="120">
        <f t="shared" si="8"/>
        <v>0</v>
      </c>
    </row>
    <row r="307" spans="1:6" ht="16.5">
      <c r="A307" s="177" t="s">
        <v>75</v>
      </c>
      <c r="B307" s="143" t="s">
        <v>445</v>
      </c>
      <c r="C307" s="203" t="s">
        <v>2</v>
      </c>
      <c r="D307" s="203">
        <v>1</v>
      </c>
      <c r="E307" s="146"/>
      <c r="F307" s="120">
        <f t="shared" si="8"/>
        <v>0</v>
      </c>
    </row>
    <row r="308" spans="1:6" ht="16.5">
      <c r="A308" s="177" t="s">
        <v>76</v>
      </c>
      <c r="B308" s="143" t="s">
        <v>446</v>
      </c>
      <c r="C308" s="203" t="s">
        <v>2</v>
      </c>
      <c r="D308" s="203">
        <v>1</v>
      </c>
      <c r="E308" s="146"/>
      <c r="F308" s="120">
        <f t="shared" si="8"/>
        <v>0</v>
      </c>
    </row>
    <row r="309" spans="1:6" ht="16.5">
      <c r="A309" s="130" t="s">
        <v>77</v>
      </c>
      <c r="B309" s="143" t="s">
        <v>447</v>
      </c>
      <c r="C309" s="203" t="s">
        <v>2</v>
      </c>
      <c r="D309" s="203">
        <v>1</v>
      </c>
      <c r="E309" s="146"/>
      <c r="F309" s="120">
        <f>+E309*D309</f>
        <v>0</v>
      </c>
    </row>
    <row r="310" spans="1:6" ht="16.5">
      <c r="A310" s="130" t="s">
        <v>78</v>
      </c>
      <c r="B310" s="143" t="s">
        <v>482</v>
      </c>
      <c r="C310" s="203" t="s">
        <v>2</v>
      </c>
      <c r="D310" s="203">
        <v>1</v>
      </c>
      <c r="E310" s="146"/>
      <c r="F310" s="120">
        <f>+E310*D310</f>
        <v>0</v>
      </c>
    </row>
    <row r="311" spans="1:6" ht="33">
      <c r="A311" s="130" t="s">
        <v>79</v>
      </c>
      <c r="B311" s="143" t="s">
        <v>520</v>
      </c>
      <c r="C311" s="203" t="s">
        <v>2</v>
      </c>
      <c r="D311" s="203">
        <v>1</v>
      </c>
      <c r="E311" s="146"/>
      <c r="F311" s="120">
        <f>+E311*D311</f>
        <v>0</v>
      </c>
    </row>
    <row r="312" spans="1:6" ht="16.5">
      <c r="A312" s="130"/>
      <c r="B312" s="202"/>
      <c r="C312" s="203"/>
      <c r="D312" s="203"/>
      <c r="E312" s="204"/>
      <c r="F312" s="120"/>
    </row>
    <row r="313" spans="1:6" ht="231">
      <c r="A313" s="188" t="s">
        <v>176</v>
      </c>
      <c r="B313" s="213" t="s">
        <v>571</v>
      </c>
      <c r="C313" s="203"/>
      <c r="D313" s="203"/>
      <c r="E313" s="204"/>
      <c r="F313" s="120"/>
    </row>
    <row r="314" spans="1:6" ht="16.5">
      <c r="A314" s="188" t="s">
        <v>63</v>
      </c>
      <c r="B314" s="214" t="s">
        <v>572</v>
      </c>
      <c r="C314" s="203" t="s">
        <v>2</v>
      </c>
      <c r="D314" s="203">
        <v>1</v>
      </c>
      <c r="E314" s="146"/>
      <c r="F314" s="120">
        <f>+E314*D314</f>
        <v>0</v>
      </c>
    </row>
    <row r="315" spans="1:6" ht="16.5">
      <c r="A315" s="125"/>
      <c r="B315" s="209"/>
      <c r="C315" s="126"/>
      <c r="D315" s="127"/>
      <c r="E315" s="210"/>
      <c r="F315" s="120"/>
    </row>
    <row r="316" spans="1:6" ht="82.5">
      <c r="A316" s="215" t="s">
        <v>177</v>
      </c>
      <c r="B316" s="142" t="s">
        <v>498</v>
      </c>
      <c r="C316" s="155"/>
      <c r="D316" s="156"/>
      <c r="E316" s="149"/>
      <c r="F316" s="120"/>
    </row>
    <row r="317" spans="1:6" ht="16.5">
      <c r="A317" s="215" t="s">
        <v>63</v>
      </c>
      <c r="B317" s="214" t="s">
        <v>178</v>
      </c>
      <c r="C317" s="133" t="s">
        <v>2</v>
      </c>
      <c r="D317" s="133">
        <v>1</v>
      </c>
      <c r="E317" s="176"/>
      <c r="F317" s="120">
        <f>+E317*D317</f>
        <v>0</v>
      </c>
    </row>
    <row r="318" spans="1:6" ht="16.5">
      <c r="A318" s="130" t="s">
        <v>65</v>
      </c>
      <c r="B318" s="214" t="s">
        <v>597</v>
      </c>
      <c r="C318" s="133" t="s">
        <v>2</v>
      </c>
      <c r="D318" s="133">
        <v>1</v>
      </c>
      <c r="E318" s="176"/>
      <c r="F318" s="120">
        <f>+E318*D318</f>
        <v>0</v>
      </c>
    </row>
    <row r="319" spans="1:6" ht="16.5">
      <c r="A319" s="130" t="s">
        <v>67</v>
      </c>
      <c r="B319" s="214" t="s">
        <v>179</v>
      </c>
      <c r="C319" s="133" t="s">
        <v>2</v>
      </c>
      <c r="D319" s="133">
        <v>1</v>
      </c>
      <c r="E319" s="176"/>
      <c r="F319" s="120">
        <f>+E319*D319</f>
        <v>0</v>
      </c>
    </row>
    <row r="320" spans="1:6" ht="16.5">
      <c r="A320" s="130"/>
      <c r="B320" s="212"/>
      <c r="C320" s="133"/>
      <c r="D320" s="133"/>
      <c r="E320" s="149"/>
      <c r="F320" s="120"/>
    </row>
    <row r="321" spans="1:6" ht="16.5">
      <c r="A321" s="216" t="s">
        <v>180</v>
      </c>
      <c r="B321" s="106" t="s">
        <v>181</v>
      </c>
      <c r="C321" s="160"/>
      <c r="D321" s="160"/>
      <c r="E321" s="149"/>
      <c r="F321" s="120"/>
    </row>
    <row r="322" spans="1:6" ht="49.5">
      <c r="A322" s="216" t="s">
        <v>80</v>
      </c>
      <c r="B322" s="147" t="s">
        <v>182</v>
      </c>
      <c r="C322" s="160"/>
      <c r="D322" s="160"/>
      <c r="E322" s="149"/>
      <c r="F322" s="120"/>
    </row>
    <row r="323" spans="1:6" ht="16.5">
      <c r="A323" s="216"/>
      <c r="B323" s="147" t="s">
        <v>183</v>
      </c>
      <c r="C323" s="160"/>
      <c r="D323" s="160"/>
      <c r="E323" s="149"/>
      <c r="F323" s="120"/>
    </row>
    <row r="324" spans="1:6" ht="16.5">
      <c r="A324" s="125"/>
      <c r="B324" s="151" t="s">
        <v>184</v>
      </c>
      <c r="C324" s="217"/>
      <c r="D324" s="160"/>
      <c r="E324" s="149"/>
      <c r="F324" s="120"/>
    </row>
    <row r="325" spans="1:6" ht="16.5">
      <c r="A325" s="125"/>
      <c r="B325" s="151" t="s">
        <v>185</v>
      </c>
      <c r="C325" s="217"/>
      <c r="D325" s="160"/>
      <c r="E325" s="149"/>
      <c r="F325" s="120"/>
    </row>
    <row r="326" spans="1:6" ht="16.5">
      <c r="A326" s="125"/>
      <c r="B326" s="151" t="s">
        <v>186</v>
      </c>
      <c r="C326" s="217"/>
      <c r="D326" s="160"/>
      <c r="E326" s="149"/>
      <c r="F326" s="120"/>
    </row>
    <row r="327" spans="1:6" ht="16.5">
      <c r="A327" s="125"/>
      <c r="B327" s="151" t="s">
        <v>187</v>
      </c>
      <c r="C327" s="217"/>
      <c r="D327" s="160"/>
      <c r="E327" s="149"/>
      <c r="F327" s="120"/>
    </row>
    <row r="328" spans="1:6" ht="49.5">
      <c r="A328" s="125"/>
      <c r="B328" s="151" t="s">
        <v>946</v>
      </c>
      <c r="C328" s="217"/>
      <c r="D328" s="160"/>
      <c r="E328" s="149"/>
      <c r="F328" s="120"/>
    </row>
    <row r="329" spans="1:6" ht="16.5">
      <c r="A329" s="215" t="s">
        <v>63</v>
      </c>
      <c r="B329" s="151" t="s">
        <v>573</v>
      </c>
      <c r="C329" s="217" t="s">
        <v>5</v>
      </c>
      <c r="D329" s="160">
        <v>2</v>
      </c>
      <c r="E329" s="176"/>
      <c r="F329" s="120">
        <f>+E329*D329</f>
        <v>0</v>
      </c>
    </row>
    <row r="330" spans="1:6" ht="16.5">
      <c r="A330" s="130" t="s">
        <v>65</v>
      </c>
      <c r="B330" s="151" t="s">
        <v>574</v>
      </c>
      <c r="C330" s="217" t="s">
        <v>5</v>
      </c>
      <c r="D330" s="160">
        <v>1</v>
      </c>
      <c r="E330" s="176"/>
      <c r="F330" s="120">
        <f>+E330*D330</f>
        <v>0</v>
      </c>
    </row>
    <row r="331" spans="1:6" ht="16.5">
      <c r="A331" s="130" t="s">
        <v>67</v>
      </c>
      <c r="B331" s="151" t="s">
        <v>576</v>
      </c>
      <c r="C331" s="217" t="s">
        <v>5</v>
      </c>
      <c r="D331" s="160">
        <v>1</v>
      </c>
      <c r="E331" s="176"/>
      <c r="F331" s="120">
        <f>+E331*D331</f>
        <v>0</v>
      </c>
    </row>
    <row r="332" spans="1:6" ht="16.5">
      <c r="A332" s="125" t="s">
        <v>69</v>
      </c>
      <c r="B332" s="151" t="s">
        <v>575</v>
      </c>
      <c r="C332" s="217" t="s">
        <v>5</v>
      </c>
      <c r="D332" s="160">
        <v>3</v>
      </c>
      <c r="E332" s="176"/>
      <c r="F332" s="120">
        <f>+E332*D332</f>
        <v>0</v>
      </c>
    </row>
    <row r="333" spans="1:6" s="48" customFormat="1" ht="16.5">
      <c r="A333" s="167"/>
      <c r="B333" s="218"/>
      <c r="C333" s="127"/>
      <c r="D333" s="127"/>
      <c r="E333" s="210"/>
      <c r="F333" s="120"/>
    </row>
    <row r="334" spans="1:6" ht="16.5">
      <c r="A334" s="167" t="s">
        <v>188</v>
      </c>
      <c r="B334" s="106" t="s">
        <v>189</v>
      </c>
      <c r="C334" s="219"/>
      <c r="D334" s="219"/>
      <c r="E334" s="149"/>
      <c r="F334" s="120"/>
    </row>
    <row r="335" spans="1:6" ht="115.5">
      <c r="A335" s="220" t="s">
        <v>190</v>
      </c>
      <c r="B335" s="221" t="s">
        <v>191</v>
      </c>
      <c r="C335" s="222"/>
      <c r="D335" s="223"/>
      <c r="E335" s="144"/>
      <c r="F335" s="120"/>
    </row>
    <row r="336" spans="1:6" ht="16.5">
      <c r="A336" s="125" t="s">
        <v>63</v>
      </c>
      <c r="B336" s="147" t="s">
        <v>192</v>
      </c>
      <c r="C336" s="219" t="s">
        <v>193</v>
      </c>
      <c r="D336" s="219">
        <v>2050</v>
      </c>
      <c r="E336" s="162"/>
      <c r="F336" s="120">
        <f>+E336*D336</f>
        <v>0</v>
      </c>
    </row>
    <row r="337" spans="1:6" ht="16.5">
      <c r="A337" s="125" t="s">
        <v>65</v>
      </c>
      <c r="B337" s="147" t="s">
        <v>194</v>
      </c>
      <c r="C337" s="219" t="s">
        <v>193</v>
      </c>
      <c r="D337" s="219">
        <f>1900*0.7</f>
        <v>1330</v>
      </c>
      <c r="E337" s="162"/>
      <c r="F337" s="120">
        <f>+E337*D337</f>
        <v>0</v>
      </c>
    </row>
    <row r="338" spans="1:6" ht="16.5">
      <c r="A338" s="125" t="s">
        <v>67</v>
      </c>
      <c r="B338" s="147" t="s">
        <v>195</v>
      </c>
      <c r="C338" s="219" t="s">
        <v>193</v>
      </c>
      <c r="D338" s="219">
        <f>600*0.7</f>
        <v>420</v>
      </c>
      <c r="E338" s="162"/>
      <c r="F338" s="120">
        <f>+E338*D338</f>
        <v>0</v>
      </c>
    </row>
    <row r="339" spans="1:6" ht="16.5">
      <c r="A339" s="224" t="s">
        <v>69</v>
      </c>
      <c r="B339" s="147" t="s">
        <v>196</v>
      </c>
      <c r="C339" s="219" t="s">
        <v>193</v>
      </c>
      <c r="D339" s="219">
        <v>200</v>
      </c>
      <c r="E339" s="162"/>
      <c r="F339" s="120">
        <f>+E339*D339</f>
        <v>0</v>
      </c>
    </row>
    <row r="340" spans="1:6" ht="16.5">
      <c r="A340" s="224"/>
      <c r="B340" s="147"/>
      <c r="C340" s="219"/>
      <c r="D340" s="219"/>
      <c r="E340" s="172"/>
      <c r="F340" s="120"/>
    </row>
    <row r="341" spans="1:6" ht="16.5">
      <c r="A341" s="220" t="s">
        <v>197</v>
      </c>
      <c r="B341" s="225" t="s">
        <v>198</v>
      </c>
      <c r="C341" s="219"/>
      <c r="D341" s="219"/>
      <c r="E341" s="226"/>
      <c r="F341" s="120"/>
    </row>
    <row r="342" spans="1:6" ht="49.5">
      <c r="A342" s="188" t="s">
        <v>80</v>
      </c>
      <c r="B342" s="202" t="s">
        <v>199</v>
      </c>
      <c r="C342" s="203"/>
      <c r="D342" s="203"/>
      <c r="E342" s="204"/>
      <c r="F342" s="120"/>
    </row>
    <row r="343" spans="1:6" ht="16.5">
      <c r="A343" s="125" t="s">
        <v>63</v>
      </c>
      <c r="B343" s="214" t="s">
        <v>200</v>
      </c>
      <c r="C343" s="219" t="s">
        <v>193</v>
      </c>
      <c r="D343" s="227">
        <v>15</v>
      </c>
      <c r="E343" s="162"/>
      <c r="F343" s="120">
        <f>+E343*D343</f>
        <v>0</v>
      </c>
    </row>
    <row r="344" spans="1:6" ht="33">
      <c r="A344" s="125" t="s">
        <v>65</v>
      </c>
      <c r="B344" s="214" t="s">
        <v>201</v>
      </c>
      <c r="C344" s="227" t="s">
        <v>2</v>
      </c>
      <c r="D344" s="227">
        <v>20</v>
      </c>
      <c r="E344" s="162"/>
      <c r="F344" s="120">
        <f>+E344*D344</f>
        <v>0</v>
      </c>
    </row>
    <row r="345" spans="1:6" ht="33">
      <c r="A345" s="125" t="s">
        <v>67</v>
      </c>
      <c r="B345" s="213" t="s">
        <v>202</v>
      </c>
      <c r="C345" s="227" t="s">
        <v>2</v>
      </c>
      <c r="D345" s="227">
        <v>30</v>
      </c>
      <c r="E345" s="162"/>
      <c r="F345" s="120">
        <f>+E345*D345</f>
        <v>0</v>
      </c>
    </row>
    <row r="346" spans="1:6" ht="115.5">
      <c r="A346" s="228"/>
      <c r="B346" s="377" t="s">
        <v>981</v>
      </c>
      <c r="C346" s="219"/>
      <c r="D346" s="227"/>
      <c r="E346" s="172"/>
      <c r="F346" s="120"/>
    </row>
    <row r="347" spans="1:6" ht="16.5">
      <c r="A347" s="125"/>
      <c r="B347" s="213"/>
      <c r="C347" s="227"/>
      <c r="D347" s="227"/>
      <c r="E347" s="172"/>
      <c r="F347" s="120"/>
    </row>
    <row r="348" spans="1:6" ht="16.5">
      <c r="A348" s="228" t="s">
        <v>203</v>
      </c>
      <c r="B348" s="229" t="s">
        <v>204</v>
      </c>
      <c r="C348" s="227"/>
      <c r="D348" s="227"/>
      <c r="E348" s="207"/>
      <c r="F348" s="120"/>
    </row>
    <row r="349" spans="1:6" ht="49.5">
      <c r="A349" s="228" t="s">
        <v>80</v>
      </c>
      <c r="B349" s="230" t="s">
        <v>205</v>
      </c>
      <c r="C349" s="219" t="s">
        <v>193</v>
      </c>
      <c r="D349" s="227">
        <v>28</v>
      </c>
      <c r="E349" s="162"/>
      <c r="F349" s="120">
        <f>+E349*D349</f>
        <v>0</v>
      </c>
    </row>
    <row r="350" spans="1:6" ht="16.5">
      <c r="A350" s="228"/>
      <c r="B350" s="213"/>
      <c r="C350" s="227"/>
      <c r="D350" s="227"/>
      <c r="E350" s="207"/>
      <c r="F350" s="120"/>
    </row>
    <row r="351" spans="1:6" ht="16.5">
      <c r="A351" s="228" t="s">
        <v>206</v>
      </c>
      <c r="B351" s="106" t="s">
        <v>207</v>
      </c>
      <c r="C351" s="227"/>
      <c r="D351" s="227"/>
      <c r="E351" s="207"/>
      <c r="F351" s="120"/>
    </row>
    <row r="352" spans="1:6" ht="82.5">
      <c r="A352" s="231" t="s">
        <v>80</v>
      </c>
      <c r="B352" s="232" t="s">
        <v>208</v>
      </c>
      <c r="C352" s="233"/>
      <c r="D352" s="233"/>
      <c r="E352" s="226"/>
      <c r="F352" s="120"/>
    </row>
    <row r="353" spans="1:6" ht="16.5">
      <c r="A353" s="234" t="s">
        <v>63</v>
      </c>
      <c r="B353" s="232" t="s">
        <v>209</v>
      </c>
      <c r="C353" s="219" t="s">
        <v>2</v>
      </c>
      <c r="D353" s="219">
        <v>260</v>
      </c>
      <c r="E353" s="146"/>
      <c r="F353" s="120">
        <f>+E353*D353</f>
        <v>0</v>
      </c>
    </row>
    <row r="354" spans="1:6" ht="16.5">
      <c r="A354" s="234" t="s">
        <v>65</v>
      </c>
      <c r="B354" s="232" t="s">
        <v>210</v>
      </c>
      <c r="C354" s="219" t="s">
        <v>2</v>
      </c>
      <c r="D354" s="219">
        <v>230</v>
      </c>
      <c r="E354" s="162"/>
      <c r="F354" s="120">
        <f>+E354*D354</f>
        <v>0</v>
      </c>
    </row>
    <row r="355" spans="1:6" ht="16.5">
      <c r="A355" s="234"/>
      <c r="B355" s="232"/>
      <c r="C355" s="219"/>
      <c r="D355" s="219"/>
      <c r="E355" s="172"/>
      <c r="F355" s="120"/>
    </row>
    <row r="356" spans="1:6" s="48" customFormat="1" ht="16.5">
      <c r="A356" s="234" t="s">
        <v>211</v>
      </c>
      <c r="B356" s="106" t="s">
        <v>212</v>
      </c>
      <c r="C356" s="160"/>
      <c r="D356" s="219"/>
      <c r="E356" s="226"/>
      <c r="F356" s="120"/>
    </row>
    <row r="357" spans="1:6" s="48" customFormat="1" ht="132">
      <c r="A357" s="234" t="s">
        <v>80</v>
      </c>
      <c r="B357" s="235" t="s">
        <v>213</v>
      </c>
      <c r="C357" s="160"/>
      <c r="D357" s="219"/>
      <c r="E357" s="226"/>
      <c r="F357" s="120"/>
    </row>
    <row r="358" spans="1:6" s="48" customFormat="1" ht="16.5">
      <c r="A358" s="234" t="s">
        <v>63</v>
      </c>
      <c r="B358" s="235" t="s">
        <v>214</v>
      </c>
      <c r="C358" s="160" t="s">
        <v>4</v>
      </c>
      <c r="D358" s="219">
        <v>12</v>
      </c>
      <c r="E358" s="146"/>
      <c r="F358" s="120">
        <f>+E358*D358</f>
        <v>0</v>
      </c>
    </row>
    <row r="359" spans="1:6" s="48" customFormat="1" ht="16.5">
      <c r="A359" s="220"/>
      <c r="B359" s="236"/>
      <c r="C359" s="219"/>
      <c r="D359" s="219"/>
      <c r="E359" s="226"/>
      <c r="F359" s="120"/>
    </row>
    <row r="360" spans="1:6" s="48" customFormat="1" ht="16.5">
      <c r="A360" s="220" t="s">
        <v>215</v>
      </c>
      <c r="B360" s="236" t="s">
        <v>216</v>
      </c>
      <c r="C360" s="219"/>
      <c r="D360" s="219"/>
      <c r="E360" s="226"/>
      <c r="F360" s="120"/>
    </row>
    <row r="361" spans="1:6" s="48" customFormat="1" ht="49.5">
      <c r="A361" s="237" t="s">
        <v>80</v>
      </c>
      <c r="B361" s="221" t="s">
        <v>577</v>
      </c>
      <c r="C361" s="219"/>
      <c r="D361" s="233"/>
      <c r="E361" s="226"/>
      <c r="F361" s="120"/>
    </row>
    <row r="362" spans="1:6" s="48" customFormat="1" ht="16.5">
      <c r="A362" s="234" t="s">
        <v>63</v>
      </c>
      <c r="B362" s="221" t="s">
        <v>578</v>
      </c>
      <c r="C362" s="219" t="s">
        <v>193</v>
      </c>
      <c r="D362" s="219">
        <v>5</v>
      </c>
      <c r="E362" s="146"/>
      <c r="F362" s="120">
        <f>+E362*D362</f>
        <v>0</v>
      </c>
    </row>
    <row r="363" spans="1:6" s="48" customFormat="1" ht="16.5">
      <c r="A363" s="234" t="s">
        <v>65</v>
      </c>
      <c r="B363" s="221" t="s">
        <v>579</v>
      </c>
      <c r="C363" s="219" t="s">
        <v>193</v>
      </c>
      <c r="D363" s="219">
        <v>20</v>
      </c>
      <c r="E363" s="146"/>
      <c r="F363" s="120">
        <f>+E363*D363</f>
        <v>0</v>
      </c>
    </row>
    <row r="364" spans="1:6" s="48" customFormat="1" ht="16.5">
      <c r="A364" s="234"/>
      <c r="B364" s="221"/>
      <c r="C364" s="219"/>
      <c r="D364" s="219"/>
      <c r="E364" s="226"/>
      <c r="F364" s="120"/>
    </row>
    <row r="365" spans="1:6" s="48" customFormat="1" ht="16.5">
      <c r="A365" s="237" t="s">
        <v>217</v>
      </c>
      <c r="B365" s="236" t="s">
        <v>218</v>
      </c>
      <c r="C365" s="219"/>
      <c r="D365" s="219"/>
      <c r="E365" s="226"/>
      <c r="F365" s="120"/>
    </row>
    <row r="366" spans="1:6" s="48" customFormat="1" ht="33">
      <c r="A366" s="231" t="s">
        <v>80</v>
      </c>
      <c r="B366" s="232" t="s">
        <v>219</v>
      </c>
      <c r="C366" s="219"/>
      <c r="D366" s="223"/>
      <c r="E366" s="210"/>
      <c r="F366" s="120"/>
    </row>
    <row r="367" spans="1:6" s="48" customFormat="1" ht="16.5">
      <c r="A367" s="234" t="s">
        <v>63</v>
      </c>
      <c r="B367" s="238" t="s">
        <v>582</v>
      </c>
      <c r="C367" s="219" t="s">
        <v>2</v>
      </c>
      <c r="D367" s="219">
        <v>260</v>
      </c>
      <c r="E367" s="146"/>
      <c r="F367" s="120">
        <f>+E367*D367</f>
        <v>0</v>
      </c>
    </row>
    <row r="368" spans="1:6" s="48" customFormat="1" ht="16.5">
      <c r="A368" s="234" t="s">
        <v>65</v>
      </c>
      <c r="B368" s="238" t="s">
        <v>580</v>
      </c>
      <c r="C368" s="219" t="s">
        <v>2</v>
      </c>
      <c r="D368" s="219">
        <v>230</v>
      </c>
      <c r="E368" s="146"/>
      <c r="F368" s="120">
        <f>+E368*D368</f>
        <v>0</v>
      </c>
    </row>
    <row r="369" spans="1:6" s="48" customFormat="1" ht="16.5">
      <c r="A369" s="231" t="s">
        <v>67</v>
      </c>
      <c r="B369" s="238" t="s">
        <v>581</v>
      </c>
      <c r="C369" s="219" t="s">
        <v>2</v>
      </c>
      <c r="D369" s="219">
        <v>10</v>
      </c>
      <c r="E369" s="146"/>
      <c r="F369" s="120">
        <f>+E369*D369</f>
        <v>0</v>
      </c>
    </row>
    <row r="370" spans="1:6" s="48" customFormat="1" ht="16.5">
      <c r="A370" s="231"/>
      <c r="B370" s="238"/>
      <c r="C370" s="219"/>
      <c r="D370" s="219"/>
      <c r="E370" s="226"/>
      <c r="F370" s="120"/>
    </row>
    <row r="371" spans="1:6" s="48" customFormat="1" ht="16.5">
      <c r="A371" s="231" t="s">
        <v>220</v>
      </c>
      <c r="B371" s="239" t="s">
        <v>221</v>
      </c>
      <c r="C371" s="219"/>
      <c r="D371" s="219"/>
      <c r="E371" s="226"/>
      <c r="F371" s="120"/>
    </row>
    <row r="372" spans="1:6" s="48" customFormat="1" ht="49.5">
      <c r="A372" s="234" t="s">
        <v>80</v>
      </c>
      <c r="B372" s="232" t="s">
        <v>222</v>
      </c>
      <c r="C372" s="219"/>
      <c r="D372" s="219"/>
      <c r="E372" s="226"/>
      <c r="F372" s="120"/>
    </row>
    <row r="373" spans="1:6" s="48" customFormat="1" ht="16.5">
      <c r="A373" s="234" t="s">
        <v>63</v>
      </c>
      <c r="B373" s="232" t="s">
        <v>583</v>
      </c>
      <c r="C373" s="219" t="s">
        <v>7</v>
      </c>
      <c r="D373" s="219">
        <v>200</v>
      </c>
      <c r="E373" s="146"/>
      <c r="F373" s="120">
        <f>+E373*D373</f>
        <v>0</v>
      </c>
    </row>
    <row r="374" spans="1:6" s="48" customFormat="1" ht="16.5">
      <c r="A374" s="234" t="s">
        <v>65</v>
      </c>
      <c r="B374" s="232" t="s">
        <v>584</v>
      </c>
      <c r="C374" s="219" t="s">
        <v>7</v>
      </c>
      <c r="D374" s="219">
        <v>200</v>
      </c>
      <c r="E374" s="146"/>
      <c r="F374" s="120">
        <f>+E374*D374</f>
        <v>0</v>
      </c>
    </row>
    <row r="375" spans="1:6" s="48" customFormat="1" ht="16.5">
      <c r="A375" s="231" t="s">
        <v>67</v>
      </c>
      <c r="B375" s="232" t="s">
        <v>585</v>
      </c>
      <c r="C375" s="219" t="s">
        <v>7</v>
      </c>
      <c r="D375" s="219">
        <f>D369*1.5</f>
        <v>15</v>
      </c>
      <c r="E375" s="146"/>
      <c r="F375" s="120">
        <f>+E375*D375</f>
        <v>0</v>
      </c>
    </row>
    <row r="376" spans="1:6" s="48" customFormat="1" ht="16.5">
      <c r="A376" s="231"/>
      <c r="B376" s="232"/>
      <c r="C376" s="219"/>
      <c r="D376" s="219"/>
      <c r="E376" s="226"/>
      <c r="F376" s="120"/>
    </row>
    <row r="377" spans="1:6" s="48" customFormat="1" ht="16.5">
      <c r="A377" s="234" t="s">
        <v>223</v>
      </c>
      <c r="B377" s="240" t="s">
        <v>224</v>
      </c>
      <c r="C377" s="219"/>
      <c r="D377" s="219"/>
      <c r="E377" s="241"/>
      <c r="F377" s="120"/>
    </row>
    <row r="378" spans="1:6" s="48" customFormat="1" ht="33">
      <c r="A378" s="234" t="s">
        <v>80</v>
      </c>
      <c r="B378" s="232" t="s">
        <v>225</v>
      </c>
      <c r="C378" s="219"/>
      <c r="D378" s="219"/>
      <c r="E378" s="226"/>
      <c r="F378" s="120"/>
    </row>
    <row r="379" spans="1:6" s="48" customFormat="1" ht="16.5">
      <c r="A379" s="234" t="s">
        <v>63</v>
      </c>
      <c r="B379" s="232" t="s">
        <v>586</v>
      </c>
      <c r="C379" s="219" t="s">
        <v>7</v>
      </c>
      <c r="D379" s="219">
        <v>20</v>
      </c>
      <c r="E379" s="146"/>
      <c r="F379" s="120">
        <f>+E379*D379</f>
        <v>0</v>
      </c>
    </row>
    <row r="380" spans="1:6" s="48" customFormat="1" ht="16.5">
      <c r="A380" s="234" t="s">
        <v>65</v>
      </c>
      <c r="B380" s="232" t="s">
        <v>583</v>
      </c>
      <c r="C380" s="219" t="s">
        <v>7</v>
      </c>
      <c r="D380" s="219">
        <v>20</v>
      </c>
      <c r="E380" s="146"/>
      <c r="F380" s="120">
        <f>+E380*D380</f>
        <v>0</v>
      </c>
    </row>
    <row r="381" spans="1:6" s="48" customFormat="1" ht="16.5">
      <c r="A381" s="234"/>
      <c r="B381" s="232"/>
      <c r="C381" s="219"/>
      <c r="D381" s="219"/>
      <c r="E381" s="226"/>
      <c r="F381" s="120"/>
    </row>
    <row r="382" spans="1:6" s="48" customFormat="1" ht="16.5">
      <c r="A382" s="220" t="s">
        <v>226</v>
      </c>
      <c r="B382" s="236" t="s">
        <v>227</v>
      </c>
      <c r="C382" s="219"/>
      <c r="D382" s="219"/>
      <c r="E382" s="144"/>
      <c r="F382" s="120"/>
    </row>
    <row r="383" spans="1:6" s="48" customFormat="1" ht="49.5">
      <c r="A383" s="228" t="s">
        <v>80</v>
      </c>
      <c r="B383" s="213" t="s">
        <v>228</v>
      </c>
      <c r="C383" s="227"/>
      <c r="D383" s="242"/>
      <c r="E383" s="207"/>
      <c r="F383" s="120"/>
    </row>
    <row r="384" spans="1:6" ht="16.5">
      <c r="A384" s="188" t="s">
        <v>63</v>
      </c>
      <c r="B384" s="202" t="s">
        <v>229</v>
      </c>
      <c r="C384" s="219" t="s">
        <v>193</v>
      </c>
      <c r="D384" s="203">
        <v>2</v>
      </c>
      <c r="E384" s="243"/>
      <c r="F384" s="120">
        <f>+E384*D384</f>
        <v>0</v>
      </c>
    </row>
    <row r="385" spans="1:6" ht="16.5">
      <c r="A385" s="188"/>
      <c r="B385" s="202"/>
      <c r="C385" s="219"/>
      <c r="D385" s="203"/>
      <c r="E385" s="204"/>
      <c r="F385" s="120"/>
    </row>
    <row r="386" spans="1:6" ht="16.5">
      <c r="A386" s="188" t="s">
        <v>230</v>
      </c>
      <c r="B386" s="181" t="s">
        <v>231</v>
      </c>
      <c r="C386" s="203"/>
      <c r="D386" s="203"/>
      <c r="E386" s="204"/>
      <c r="F386" s="120"/>
    </row>
    <row r="387" spans="1:6" ht="49.5">
      <c r="A387" s="188" t="s">
        <v>80</v>
      </c>
      <c r="B387" s="202" t="s">
        <v>232</v>
      </c>
      <c r="C387" s="203"/>
      <c r="D387" s="203"/>
      <c r="E387" s="204"/>
      <c r="F387" s="120"/>
    </row>
    <row r="388" spans="1:6" ht="16.5">
      <c r="A388" s="220" t="s">
        <v>63</v>
      </c>
      <c r="B388" s="221" t="s">
        <v>587</v>
      </c>
      <c r="C388" s="219" t="s">
        <v>2</v>
      </c>
      <c r="D388" s="219">
        <v>30</v>
      </c>
      <c r="E388" s="243"/>
      <c r="F388" s="120">
        <f>+E388*D388</f>
        <v>0</v>
      </c>
    </row>
    <row r="389" spans="1:6" ht="16.5">
      <c r="A389" s="220" t="s">
        <v>65</v>
      </c>
      <c r="B389" s="221" t="s">
        <v>588</v>
      </c>
      <c r="C389" s="219" t="s">
        <v>2</v>
      </c>
      <c r="D389" s="156">
        <v>28</v>
      </c>
      <c r="E389" s="243"/>
      <c r="F389" s="120">
        <f>+E389*D389</f>
        <v>0</v>
      </c>
    </row>
    <row r="390" spans="1:6" ht="16.5">
      <c r="A390" s="220"/>
      <c r="B390" s="221"/>
      <c r="C390" s="219"/>
      <c r="D390" s="156"/>
      <c r="E390" s="204"/>
      <c r="F390" s="120"/>
    </row>
    <row r="391" spans="1:6" ht="16.5">
      <c r="A391" s="220" t="s">
        <v>233</v>
      </c>
      <c r="B391" s="236" t="s">
        <v>234</v>
      </c>
      <c r="C391" s="219"/>
      <c r="D391" s="219"/>
      <c r="E391" s="144"/>
      <c r="F391" s="120"/>
    </row>
    <row r="392" spans="1:6" ht="49.5">
      <c r="A392" s="237" t="s">
        <v>80</v>
      </c>
      <c r="B392" s="221" t="s">
        <v>235</v>
      </c>
      <c r="C392" s="219"/>
      <c r="D392" s="219"/>
      <c r="E392" s="144"/>
      <c r="F392" s="120"/>
    </row>
    <row r="393" spans="1:6" ht="16.5">
      <c r="A393" s="220" t="s">
        <v>63</v>
      </c>
      <c r="B393" s="221" t="s">
        <v>587</v>
      </c>
      <c r="C393" s="219" t="s">
        <v>3</v>
      </c>
      <c r="D393" s="156">
        <f>D388*1.5</f>
        <v>45</v>
      </c>
      <c r="E393" s="243"/>
      <c r="F393" s="120">
        <f>+E393*D393</f>
        <v>0</v>
      </c>
    </row>
    <row r="394" spans="1:6" ht="16.5">
      <c r="A394" s="220" t="s">
        <v>65</v>
      </c>
      <c r="B394" s="221" t="s">
        <v>588</v>
      </c>
      <c r="C394" s="219" t="s">
        <v>3</v>
      </c>
      <c r="D394" s="219">
        <f>D389*1.5</f>
        <v>42</v>
      </c>
      <c r="E394" s="243"/>
      <c r="F394" s="120">
        <f>+E394*D394</f>
        <v>0</v>
      </c>
    </row>
    <row r="395" spans="1:6" ht="16.5">
      <c r="A395" s="237"/>
      <c r="B395" s="221"/>
      <c r="C395" s="219"/>
      <c r="D395" s="219"/>
      <c r="E395" s="226"/>
      <c r="F395" s="120"/>
    </row>
    <row r="396" spans="1:6" ht="16.5">
      <c r="A396" s="237" t="s">
        <v>236</v>
      </c>
      <c r="B396" s="236" t="s">
        <v>237</v>
      </c>
      <c r="C396" s="219"/>
      <c r="D396" s="219"/>
      <c r="E396" s="144"/>
      <c r="F396" s="120"/>
    </row>
    <row r="397" spans="1:6" ht="49.5">
      <c r="A397" s="188" t="s">
        <v>80</v>
      </c>
      <c r="B397" s="244" t="s">
        <v>238</v>
      </c>
      <c r="C397" s="219" t="s">
        <v>193</v>
      </c>
      <c r="D397" s="203">
        <v>3</v>
      </c>
      <c r="E397" s="243"/>
      <c r="F397" s="120">
        <f>+E397*D397</f>
        <v>0</v>
      </c>
    </row>
    <row r="398" spans="1:6" ht="16.5">
      <c r="A398" s="188"/>
      <c r="B398" s="245"/>
      <c r="C398" s="203"/>
      <c r="D398" s="203"/>
      <c r="E398" s="204"/>
      <c r="F398" s="120"/>
    </row>
    <row r="399" spans="1:6" ht="82.5">
      <c r="A399" s="188" t="s">
        <v>239</v>
      </c>
      <c r="B399" s="143" t="s">
        <v>511</v>
      </c>
      <c r="C399" s="219" t="s">
        <v>193</v>
      </c>
      <c r="D399" s="203">
        <v>10</v>
      </c>
      <c r="E399" s="243"/>
      <c r="F399" s="120">
        <f>+E399*D399</f>
        <v>0</v>
      </c>
    </row>
    <row r="400" spans="1:6" ht="16.5">
      <c r="A400" s="188" t="s">
        <v>240</v>
      </c>
      <c r="B400" s="236" t="s">
        <v>554</v>
      </c>
      <c r="C400" s="203"/>
      <c r="D400" s="203"/>
      <c r="E400" s="204"/>
      <c r="F400" s="120"/>
    </row>
    <row r="401" spans="1:6" ht="16.5">
      <c r="A401" s="220" t="s">
        <v>80</v>
      </c>
      <c r="B401" s="235" t="s">
        <v>241</v>
      </c>
      <c r="C401" s="161"/>
      <c r="D401" s="161"/>
      <c r="E401" s="172"/>
      <c r="F401" s="120"/>
    </row>
    <row r="402" spans="1:6" ht="16.5">
      <c r="A402" s="220" t="s">
        <v>63</v>
      </c>
      <c r="B402" s="235" t="s">
        <v>589</v>
      </c>
      <c r="C402" s="219" t="s">
        <v>2</v>
      </c>
      <c r="D402" s="156">
        <v>2</v>
      </c>
      <c r="E402" s="243"/>
      <c r="F402" s="120">
        <f>+E402*D402</f>
        <v>0</v>
      </c>
    </row>
    <row r="403" spans="1:6" ht="16.5">
      <c r="A403" s="220" t="s">
        <v>65</v>
      </c>
      <c r="B403" s="235" t="s">
        <v>242</v>
      </c>
      <c r="C403" s="219" t="s">
        <v>2</v>
      </c>
      <c r="D403" s="156">
        <v>2</v>
      </c>
      <c r="E403" s="243"/>
      <c r="F403" s="120">
        <f>+E403*D403</f>
        <v>0</v>
      </c>
    </row>
    <row r="404" spans="1:6" ht="16.5">
      <c r="A404" s="220"/>
      <c r="B404" s="235"/>
      <c r="C404" s="219"/>
      <c r="D404" s="156"/>
      <c r="E404" s="172"/>
      <c r="F404" s="120"/>
    </row>
    <row r="405" spans="1:6" ht="16.5">
      <c r="A405" s="220" t="s">
        <v>243</v>
      </c>
      <c r="B405" s="246" t="s">
        <v>555</v>
      </c>
      <c r="C405" s="219"/>
      <c r="D405" s="156"/>
      <c r="E405" s="172"/>
      <c r="F405" s="120"/>
    </row>
    <row r="406" spans="1:6" ht="33">
      <c r="A406" s="188" t="s">
        <v>80</v>
      </c>
      <c r="B406" s="244" t="s">
        <v>512</v>
      </c>
      <c r="C406" s="203" t="s">
        <v>193</v>
      </c>
      <c r="D406" s="156">
        <v>15</v>
      </c>
      <c r="E406" s="243"/>
      <c r="F406" s="120">
        <f>+E406*D406</f>
        <v>0</v>
      </c>
    </row>
    <row r="407" spans="1:6" ht="16.5">
      <c r="A407" s="188"/>
      <c r="B407" s="244"/>
      <c r="C407" s="203"/>
      <c r="D407" s="156"/>
      <c r="E407" s="204"/>
      <c r="F407" s="120"/>
    </row>
    <row r="408" spans="1:6" ht="16.5">
      <c r="A408" s="188" t="s">
        <v>244</v>
      </c>
      <c r="B408" s="247" t="s">
        <v>556</v>
      </c>
      <c r="C408" s="203"/>
      <c r="D408" s="203"/>
      <c r="E408" s="204"/>
      <c r="F408" s="120"/>
    </row>
    <row r="409" spans="1:6" ht="33">
      <c r="A409" s="188" t="s">
        <v>80</v>
      </c>
      <c r="B409" s="248" t="s">
        <v>513</v>
      </c>
      <c r="C409" s="203" t="s">
        <v>193</v>
      </c>
      <c r="D409" s="203">
        <v>7</v>
      </c>
      <c r="E409" s="243"/>
      <c r="F409" s="120">
        <f>+E409*D409</f>
        <v>0</v>
      </c>
    </row>
    <row r="410" spans="1:6" ht="16.5">
      <c r="A410" s="188"/>
      <c r="B410" s="202"/>
      <c r="C410" s="203"/>
      <c r="D410" s="203"/>
      <c r="E410" s="204"/>
      <c r="F410" s="120"/>
    </row>
    <row r="411" spans="1:6" ht="16.5">
      <c r="A411" s="167" t="s">
        <v>245</v>
      </c>
      <c r="B411" s="236" t="s">
        <v>246</v>
      </c>
      <c r="C411" s="249"/>
      <c r="D411" s="249"/>
      <c r="E411" s="250"/>
      <c r="F411" s="120"/>
    </row>
    <row r="412" spans="1:6" ht="16.5">
      <c r="A412" s="231" t="s">
        <v>80</v>
      </c>
      <c r="B412" s="236" t="s">
        <v>557</v>
      </c>
      <c r="C412" s="133"/>
      <c r="D412" s="133"/>
      <c r="E412" s="134"/>
      <c r="F412" s="120"/>
    </row>
    <row r="413" spans="1:6" ht="115.5">
      <c r="A413" s="231"/>
      <c r="B413" s="232" t="s">
        <v>449</v>
      </c>
      <c r="C413" s="133"/>
      <c r="D413" s="133"/>
      <c r="E413" s="134"/>
      <c r="F413" s="120"/>
    </row>
    <row r="414" spans="1:6" ht="82.5">
      <c r="A414" s="231"/>
      <c r="B414" s="232" t="s">
        <v>590</v>
      </c>
      <c r="C414" s="133"/>
      <c r="D414" s="133"/>
      <c r="E414" s="134"/>
      <c r="F414" s="120"/>
    </row>
    <row r="415" spans="1:6" ht="66">
      <c r="A415" s="231"/>
      <c r="B415" s="232" t="s">
        <v>247</v>
      </c>
      <c r="C415" s="133"/>
      <c r="D415" s="133"/>
      <c r="E415" s="134"/>
      <c r="F415" s="120"/>
    </row>
    <row r="416" spans="1:6" ht="16.5">
      <c r="A416" s="231" t="s">
        <v>63</v>
      </c>
      <c r="B416" s="232" t="s">
        <v>248</v>
      </c>
      <c r="C416" s="203" t="s">
        <v>193</v>
      </c>
      <c r="D416" s="133">
        <v>2650</v>
      </c>
      <c r="E416" s="243"/>
      <c r="F416" s="120">
        <f>+E416*D416</f>
        <v>0</v>
      </c>
    </row>
    <row r="417" spans="1:6" ht="16.5">
      <c r="A417" s="231" t="s">
        <v>65</v>
      </c>
      <c r="B417" s="232" t="s">
        <v>249</v>
      </c>
      <c r="C417" s="203" t="s">
        <v>193</v>
      </c>
      <c r="D417" s="133">
        <v>660</v>
      </c>
      <c r="E417" s="243"/>
      <c r="F417" s="120">
        <f>+E417*D417</f>
        <v>0</v>
      </c>
    </row>
    <row r="418" spans="1:6" s="48" customFormat="1" ht="16.5">
      <c r="A418" s="251" t="s">
        <v>67</v>
      </c>
      <c r="B418" s="238" t="s">
        <v>947</v>
      </c>
      <c r="C418" s="227" t="s">
        <v>193</v>
      </c>
      <c r="D418" s="160">
        <v>50</v>
      </c>
      <c r="E418" s="243"/>
      <c r="F418" s="120">
        <f>+E418*D418</f>
        <v>0</v>
      </c>
    </row>
    <row r="419" spans="1:6" ht="16.5">
      <c r="A419" s="130"/>
      <c r="B419" s="150"/>
      <c r="C419" s="132"/>
      <c r="D419" s="133"/>
      <c r="E419" s="149"/>
      <c r="F419" s="120"/>
    </row>
    <row r="420" spans="1:6" ht="16.5">
      <c r="A420" s="130" t="s">
        <v>250</v>
      </c>
      <c r="B420" s="236" t="s">
        <v>558</v>
      </c>
      <c r="C420" s="132"/>
      <c r="D420" s="133"/>
      <c r="E420" s="149"/>
      <c r="F420" s="120"/>
    </row>
    <row r="421" spans="1:6" ht="49.5">
      <c r="A421" s="130"/>
      <c r="B421" s="232" t="s">
        <v>251</v>
      </c>
      <c r="C421" s="132"/>
      <c r="D421" s="133"/>
      <c r="E421" s="149"/>
      <c r="F421" s="120"/>
    </row>
    <row r="422" spans="1:6" ht="16.5">
      <c r="A422" s="130" t="s">
        <v>63</v>
      </c>
      <c r="B422" s="151" t="s">
        <v>252</v>
      </c>
      <c r="C422" s="203" t="s">
        <v>193</v>
      </c>
      <c r="D422" s="133">
        <v>350</v>
      </c>
      <c r="E422" s="176"/>
      <c r="F422" s="120">
        <f>+E422*D422</f>
        <v>0</v>
      </c>
    </row>
    <row r="423" spans="1:6" ht="16.5">
      <c r="A423" s="130"/>
      <c r="B423" s="150"/>
      <c r="C423" s="132"/>
      <c r="D423" s="133"/>
      <c r="E423" s="149"/>
      <c r="F423" s="120"/>
    </row>
    <row r="424" spans="1:6" ht="16.5">
      <c r="A424" s="125" t="s">
        <v>253</v>
      </c>
      <c r="B424" s="236" t="s">
        <v>559</v>
      </c>
      <c r="C424" s="217"/>
      <c r="D424" s="160"/>
      <c r="E424" s="172"/>
      <c r="F424" s="120"/>
    </row>
    <row r="425" spans="1:6" ht="115.5">
      <c r="A425" s="125"/>
      <c r="B425" s="151" t="s">
        <v>254</v>
      </c>
      <c r="C425" s="203" t="s">
        <v>193</v>
      </c>
      <c r="D425" s="160">
        <v>100</v>
      </c>
      <c r="E425" s="162"/>
      <c r="F425" s="120">
        <f>+E425*D425</f>
        <v>0</v>
      </c>
    </row>
    <row r="426" spans="1:6" ht="16.5">
      <c r="A426" s="130"/>
      <c r="B426" s="150"/>
      <c r="C426" s="132"/>
      <c r="D426" s="133"/>
      <c r="E426" s="149"/>
      <c r="F426" s="120"/>
    </row>
    <row r="427" spans="1:6" ht="16.5">
      <c r="A427" s="130" t="s">
        <v>255</v>
      </c>
      <c r="B427" s="236" t="s">
        <v>256</v>
      </c>
      <c r="C427" s="132"/>
      <c r="D427" s="133"/>
      <c r="E427" s="149"/>
      <c r="F427" s="120"/>
    </row>
    <row r="428" spans="1:6" ht="82.5">
      <c r="A428" s="130"/>
      <c r="B428" s="150" t="s">
        <v>257</v>
      </c>
      <c r="C428" s="203" t="s">
        <v>193</v>
      </c>
      <c r="D428" s="133">
        <v>50</v>
      </c>
      <c r="E428" s="176"/>
      <c r="F428" s="120">
        <f>+E428*D428</f>
        <v>0</v>
      </c>
    </row>
    <row r="429" spans="1:6" ht="16.5">
      <c r="A429" s="130"/>
      <c r="B429" s="150"/>
      <c r="C429" s="132"/>
      <c r="D429" s="133"/>
      <c r="E429" s="149"/>
      <c r="F429" s="120"/>
    </row>
    <row r="430" spans="1:6" ht="16.5">
      <c r="A430" s="130" t="s">
        <v>258</v>
      </c>
      <c r="B430" s="236" t="s">
        <v>486</v>
      </c>
      <c r="C430" s="132"/>
      <c r="D430" s="133"/>
      <c r="E430" s="149"/>
      <c r="F430" s="120"/>
    </row>
    <row r="431" spans="1:6" ht="66">
      <c r="A431" s="130"/>
      <c r="B431" s="150" t="s">
        <v>487</v>
      </c>
      <c r="C431" s="203" t="s">
        <v>193</v>
      </c>
      <c r="D431" s="133">
        <v>12</v>
      </c>
      <c r="E431" s="176"/>
      <c r="F431" s="120">
        <f>+E431*D431</f>
        <v>0</v>
      </c>
    </row>
    <row r="432" spans="1:6" ht="16.5">
      <c r="A432" s="130"/>
      <c r="B432" s="150"/>
      <c r="C432" s="132"/>
      <c r="D432" s="133"/>
      <c r="E432" s="149"/>
      <c r="F432" s="120"/>
    </row>
    <row r="433" spans="1:6" s="48" customFormat="1" ht="16.5">
      <c r="A433" s="130" t="s">
        <v>259</v>
      </c>
      <c r="B433" s="252" t="s">
        <v>260</v>
      </c>
      <c r="C433" s="168"/>
      <c r="D433" s="168"/>
      <c r="E433" s="169"/>
      <c r="F433" s="169"/>
    </row>
    <row r="434" spans="1:9" ht="247.5">
      <c r="A434" s="216"/>
      <c r="B434" s="145" t="s">
        <v>450</v>
      </c>
      <c r="C434" s="253"/>
      <c r="D434" s="253"/>
      <c r="E434" s="254"/>
      <c r="F434" s="254"/>
      <c r="G434" s="53"/>
      <c r="H434" s="48"/>
      <c r="I434" s="48"/>
    </row>
    <row r="435" spans="1:9" ht="33">
      <c r="A435" s="216"/>
      <c r="B435" s="145" t="s">
        <v>261</v>
      </c>
      <c r="C435" s="253"/>
      <c r="D435" s="253"/>
      <c r="E435" s="254"/>
      <c r="F435" s="254"/>
      <c r="G435" s="53"/>
      <c r="H435" s="48"/>
      <c r="I435" s="48"/>
    </row>
    <row r="436" spans="1:9" ht="16.5">
      <c r="A436" s="216" t="s">
        <v>262</v>
      </c>
      <c r="B436" s="255" t="s">
        <v>263</v>
      </c>
      <c r="C436" s="253"/>
      <c r="D436" s="253"/>
      <c r="E436" s="254"/>
      <c r="F436" s="254"/>
      <c r="G436" s="53"/>
      <c r="H436" s="48"/>
      <c r="I436" s="48"/>
    </row>
    <row r="437" spans="1:9" ht="16.5">
      <c r="A437" s="216"/>
      <c r="B437" s="256" t="s">
        <v>264</v>
      </c>
      <c r="C437" s="253"/>
      <c r="D437" s="253"/>
      <c r="E437" s="254"/>
      <c r="F437" s="254"/>
      <c r="G437" s="53"/>
      <c r="H437" s="48"/>
      <c r="I437" s="48"/>
    </row>
    <row r="438" spans="1:9" ht="16.5">
      <c r="A438" s="216"/>
      <c r="B438" s="256" t="s">
        <v>265</v>
      </c>
      <c r="C438" s="253"/>
      <c r="D438" s="253"/>
      <c r="E438" s="254"/>
      <c r="F438" s="254"/>
      <c r="G438" s="53"/>
      <c r="H438" s="48"/>
      <c r="I438" s="48"/>
    </row>
    <row r="439" spans="1:9" ht="66">
      <c r="A439" s="216"/>
      <c r="B439" s="145" t="s">
        <v>266</v>
      </c>
      <c r="C439" s="253"/>
      <c r="D439" s="253"/>
      <c r="E439" s="254"/>
      <c r="F439" s="254"/>
      <c r="G439" s="53"/>
      <c r="H439" s="48"/>
      <c r="I439" s="48"/>
    </row>
    <row r="440" spans="1:9" ht="33">
      <c r="A440" s="216"/>
      <c r="B440" s="145" t="s">
        <v>267</v>
      </c>
      <c r="C440" s="253"/>
      <c r="D440" s="253"/>
      <c r="E440" s="254"/>
      <c r="F440" s="254"/>
      <c r="G440" s="53"/>
      <c r="H440" s="48"/>
      <c r="I440" s="48"/>
    </row>
    <row r="441" spans="1:9" ht="33">
      <c r="A441" s="216"/>
      <c r="B441" s="145" t="s">
        <v>268</v>
      </c>
      <c r="C441" s="253"/>
      <c r="D441" s="253"/>
      <c r="E441" s="254"/>
      <c r="F441" s="254"/>
      <c r="G441" s="53"/>
      <c r="H441" s="48"/>
      <c r="I441" s="48"/>
    </row>
    <row r="442" spans="1:9" ht="33">
      <c r="A442" s="216"/>
      <c r="B442" s="145" t="s">
        <v>269</v>
      </c>
      <c r="C442" s="253"/>
      <c r="D442" s="253"/>
      <c r="E442" s="254"/>
      <c r="F442" s="254"/>
      <c r="G442" s="53"/>
      <c r="H442" s="48"/>
      <c r="I442" s="48"/>
    </row>
    <row r="443" spans="1:9" ht="16.5">
      <c r="A443" s="216"/>
      <c r="B443" s="145" t="s">
        <v>270</v>
      </c>
      <c r="C443" s="253"/>
      <c r="D443" s="253"/>
      <c r="E443" s="254"/>
      <c r="F443" s="254"/>
      <c r="G443" s="53"/>
      <c r="H443" s="48"/>
      <c r="I443" s="48"/>
    </row>
    <row r="444" spans="1:9" ht="16.5">
      <c r="A444" s="216"/>
      <c r="B444" s="256" t="s">
        <v>271</v>
      </c>
      <c r="C444" s="253"/>
      <c r="D444" s="253"/>
      <c r="E444" s="257"/>
      <c r="F444" s="254"/>
      <c r="G444" s="53"/>
      <c r="H444" s="48"/>
      <c r="I444" s="48"/>
    </row>
    <row r="445" spans="1:9" ht="16.5">
      <c r="A445" s="216"/>
      <c r="B445" s="145" t="s">
        <v>272</v>
      </c>
      <c r="C445" s="253"/>
      <c r="D445" s="253"/>
      <c r="E445" s="257"/>
      <c r="F445" s="254"/>
      <c r="G445" s="53"/>
      <c r="H445" s="48"/>
      <c r="I445" s="48"/>
    </row>
    <row r="446" spans="1:9" ht="33">
      <c r="A446" s="216"/>
      <c r="B446" s="145" t="s">
        <v>273</v>
      </c>
      <c r="C446" s="253"/>
      <c r="D446" s="253"/>
      <c r="E446" s="257"/>
      <c r="F446" s="254"/>
      <c r="G446" s="53"/>
      <c r="H446" s="48"/>
      <c r="I446" s="48"/>
    </row>
    <row r="447" spans="1:9" ht="16.5">
      <c r="A447" s="216"/>
      <c r="B447" s="255" t="s">
        <v>274</v>
      </c>
      <c r="C447" s="253"/>
      <c r="D447" s="253"/>
      <c r="E447" s="257"/>
      <c r="F447" s="254"/>
      <c r="G447" s="53"/>
      <c r="H447" s="48"/>
      <c r="I447" s="48"/>
    </row>
    <row r="448" spans="1:9" ht="16.5">
      <c r="A448" s="216" t="s">
        <v>275</v>
      </c>
      <c r="B448" s="256" t="s">
        <v>276</v>
      </c>
      <c r="C448" s="258"/>
      <c r="D448" s="258"/>
      <c r="E448" s="259"/>
      <c r="F448" s="260"/>
      <c r="G448" s="53"/>
      <c r="H448" s="48"/>
      <c r="I448" s="48"/>
    </row>
    <row r="449" spans="1:9" ht="33">
      <c r="A449" s="216"/>
      <c r="B449" s="145" t="s">
        <v>277</v>
      </c>
      <c r="C449" s="253"/>
      <c r="D449" s="253"/>
      <c r="E449" s="257"/>
      <c r="F449" s="254"/>
      <c r="G449" s="53"/>
      <c r="H449" s="48"/>
      <c r="I449" s="48"/>
    </row>
    <row r="450" spans="1:9" ht="16.5">
      <c r="A450" s="261"/>
      <c r="B450" s="145" t="s">
        <v>278</v>
      </c>
      <c r="C450" s="253"/>
      <c r="D450" s="253"/>
      <c r="E450" s="257"/>
      <c r="F450" s="254"/>
      <c r="G450" s="53"/>
      <c r="H450" s="48"/>
      <c r="I450" s="48"/>
    </row>
    <row r="451" spans="1:9" ht="16.5">
      <c r="A451" s="261"/>
      <c r="B451" s="145" t="s">
        <v>279</v>
      </c>
      <c r="C451" s="253"/>
      <c r="D451" s="253"/>
      <c r="E451" s="257"/>
      <c r="F451" s="254"/>
      <c r="G451" s="53"/>
      <c r="H451" s="48"/>
      <c r="I451" s="48"/>
    </row>
    <row r="452" spans="1:9" ht="16.5">
      <c r="A452" s="216" t="s">
        <v>280</v>
      </c>
      <c r="B452" s="256" t="s">
        <v>281</v>
      </c>
      <c r="C452" s="258"/>
      <c r="D452" s="258"/>
      <c r="E452" s="259"/>
      <c r="F452" s="260"/>
      <c r="G452" s="53"/>
      <c r="H452" s="48"/>
      <c r="I452" s="48"/>
    </row>
    <row r="453" spans="1:9" ht="49.5">
      <c r="A453" s="216"/>
      <c r="B453" s="145" t="s">
        <v>495</v>
      </c>
      <c r="C453" s="253"/>
      <c r="D453" s="253"/>
      <c r="E453" s="257"/>
      <c r="F453" s="254"/>
      <c r="G453" s="53"/>
      <c r="H453" s="48"/>
      <c r="I453" s="48"/>
    </row>
    <row r="454" spans="1:9" ht="16.5">
      <c r="A454" s="261"/>
      <c r="B454" s="145" t="s">
        <v>278</v>
      </c>
      <c r="C454" s="253"/>
      <c r="D454" s="253"/>
      <c r="E454" s="257"/>
      <c r="F454" s="254"/>
      <c r="G454" s="53"/>
      <c r="H454" s="48"/>
      <c r="I454" s="48"/>
    </row>
    <row r="455" spans="1:9" ht="16.5">
      <c r="A455" s="224"/>
      <c r="B455" s="145" t="s">
        <v>282</v>
      </c>
      <c r="C455" s="253"/>
      <c r="D455" s="253"/>
      <c r="E455" s="257"/>
      <c r="F455" s="254"/>
      <c r="G455" s="53"/>
      <c r="H455" s="48"/>
      <c r="I455" s="48"/>
    </row>
    <row r="456" spans="1:9" ht="33">
      <c r="A456" s="224" t="s">
        <v>283</v>
      </c>
      <c r="B456" s="256" t="s">
        <v>284</v>
      </c>
      <c r="C456" s="253"/>
      <c r="D456" s="253"/>
      <c r="E456" s="257"/>
      <c r="F456" s="254"/>
      <c r="G456" s="53"/>
      <c r="H456" s="48"/>
      <c r="I456" s="48"/>
    </row>
    <row r="457" spans="1:9" ht="66">
      <c r="A457" s="224"/>
      <c r="B457" s="145" t="s">
        <v>285</v>
      </c>
      <c r="C457" s="253"/>
      <c r="D457" s="253"/>
      <c r="E457" s="257"/>
      <c r="F457" s="254"/>
      <c r="G457" s="53"/>
      <c r="H457" s="48"/>
      <c r="I457" s="48"/>
    </row>
    <row r="458" spans="1:9" ht="33">
      <c r="A458" s="224"/>
      <c r="B458" s="145" t="s">
        <v>286</v>
      </c>
      <c r="C458" s="253"/>
      <c r="D458" s="253"/>
      <c r="E458" s="257"/>
      <c r="F458" s="254"/>
      <c r="G458" s="53"/>
      <c r="H458" s="48"/>
      <c r="I458" s="48"/>
    </row>
    <row r="459" spans="1:9" ht="33">
      <c r="A459" s="224" t="s">
        <v>287</v>
      </c>
      <c r="B459" s="256" t="s">
        <v>288</v>
      </c>
      <c r="C459" s="253"/>
      <c r="D459" s="253"/>
      <c r="E459" s="257"/>
      <c r="F459" s="254"/>
      <c r="G459" s="53"/>
      <c r="H459" s="48"/>
      <c r="I459" s="48"/>
    </row>
    <row r="460" spans="1:9" ht="99">
      <c r="A460" s="224"/>
      <c r="B460" s="145" t="s">
        <v>289</v>
      </c>
      <c r="C460" s="253"/>
      <c r="D460" s="253"/>
      <c r="E460" s="257"/>
      <c r="F460" s="254"/>
      <c r="G460" s="53"/>
      <c r="H460" s="48"/>
      <c r="I460" s="48"/>
    </row>
    <row r="461" spans="1:9" ht="16.5">
      <c r="A461" s="224" t="s">
        <v>290</v>
      </c>
      <c r="B461" s="256" t="s">
        <v>291</v>
      </c>
      <c r="C461" s="253"/>
      <c r="D461" s="253"/>
      <c r="E461" s="257"/>
      <c r="F461" s="254"/>
      <c r="G461" s="53"/>
      <c r="H461" s="48"/>
      <c r="I461" s="48"/>
    </row>
    <row r="462" spans="1:9" ht="99">
      <c r="A462" s="224"/>
      <c r="B462" s="145" t="s">
        <v>292</v>
      </c>
      <c r="C462" s="262"/>
      <c r="D462" s="262"/>
      <c r="E462" s="257"/>
      <c r="F462" s="254"/>
      <c r="G462" s="53"/>
      <c r="H462" s="48"/>
      <c r="I462" s="48"/>
    </row>
    <row r="463" spans="1:9" ht="33">
      <c r="A463" s="224" t="s">
        <v>293</v>
      </c>
      <c r="B463" s="256" t="s">
        <v>294</v>
      </c>
      <c r="C463" s="253"/>
      <c r="D463" s="253"/>
      <c r="E463" s="257"/>
      <c r="F463" s="254"/>
      <c r="G463" s="53"/>
      <c r="H463" s="48"/>
      <c r="I463" s="48"/>
    </row>
    <row r="464" spans="1:9" ht="66">
      <c r="A464" s="224"/>
      <c r="B464" s="145" t="s">
        <v>295</v>
      </c>
      <c r="C464" s="262"/>
      <c r="D464" s="262"/>
      <c r="E464" s="257"/>
      <c r="F464" s="254"/>
      <c r="G464" s="53"/>
      <c r="H464" s="48"/>
      <c r="I464" s="48"/>
    </row>
    <row r="465" spans="1:9" ht="33">
      <c r="A465" s="224"/>
      <c r="B465" s="145" t="s">
        <v>296</v>
      </c>
      <c r="C465" s="253"/>
      <c r="D465" s="253"/>
      <c r="E465" s="257"/>
      <c r="F465" s="254"/>
      <c r="G465" s="53"/>
      <c r="H465" s="48"/>
      <c r="I465" s="48"/>
    </row>
    <row r="466" spans="1:9" ht="33">
      <c r="A466" s="224" t="s">
        <v>297</v>
      </c>
      <c r="B466" s="145" t="s">
        <v>298</v>
      </c>
      <c r="C466" s="262"/>
      <c r="D466" s="262"/>
      <c r="E466" s="257"/>
      <c r="F466" s="254"/>
      <c r="G466" s="53"/>
      <c r="H466" s="48"/>
      <c r="I466" s="48"/>
    </row>
    <row r="467" spans="1:9" ht="16.5">
      <c r="A467" s="224"/>
      <c r="B467" s="145" t="s">
        <v>299</v>
      </c>
      <c r="C467" s="253" t="s">
        <v>5</v>
      </c>
      <c r="D467" s="253">
        <v>1</v>
      </c>
      <c r="E467" s="263"/>
      <c r="F467" s="120">
        <f>+E467*D467</f>
        <v>0</v>
      </c>
      <c r="G467" s="53"/>
      <c r="H467" s="48"/>
      <c r="I467" s="48"/>
    </row>
    <row r="468" spans="1:6" ht="16.5">
      <c r="A468" s="153"/>
      <c r="B468" s="264"/>
      <c r="C468" s="155"/>
      <c r="D468" s="156"/>
      <c r="E468" s="157"/>
      <c r="F468" s="120"/>
    </row>
    <row r="469" spans="1:9" ht="16.5">
      <c r="A469" s="216" t="s">
        <v>300</v>
      </c>
      <c r="B469" s="255" t="s">
        <v>301</v>
      </c>
      <c r="C469" s="253"/>
      <c r="D469" s="253"/>
      <c r="E469" s="254"/>
      <c r="F469" s="254"/>
      <c r="G469" s="53"/>
      <c r="H469" s="48"/>
      <c r="I469" s="48"/>
    </row>
    <row r="470" spans="1:9" ht="16.5">
      <c r="A470" s="216"/>
      <c r="B470" s="236" t="s">
        <v>264</v>
      </c>
      <c r="C470" s="253"/>
      <c r="D470" s="253"/>
      <c r="E470" s="254"/>
      <c r="F470" s="254"/>
      <c r="G470" s="53"/>
      <c r="H470" s="48"/>
      <c r="I470" s="48"/>
    </row>
    <row r="471" spans="1:9" ht="16.5">
      <c r="A471" s="216"/>
      <c r="B471" s="256" t="s">
        <v>265</v>
      </c>
      <c r="C471" s="253"/>
      <c r="D471" s="253"/>
      <c r="E471" s="254"/>
      <c r="F471" s="254"/>
      <c r="G471" s="53"/>
      <c r="H471" s="48"/>
      <c r="I471" s="48"/>
    </row>
    <row r="472" spans="1:9" ht="66">
      <c r="A472" s="216"/>
      <c r="B472" s="145" t="s">
        <v>302</v>
      </c>
      <c r="C472" s="253"/>
      <c r="D472" s="253"/>
      <c r="E472" s="254"/>
      <c r="F472" s="254"/>
      <c r="G472" s="53"/>
      <c r="H472" s="48"/>
      <c r="I472" s="48"/>
    </row>
    <row r="473" spans="1:9" ht="33">
      <c r="A473" s="216"/>
      <c r="B473" s="145" t="s">
        <v>267</v>
      </c>
      <c r="C473" s="253"/>
      <c r="D473" s="253"/>
      <c r="E473" s="254"/>
      <c r="F473" s="254"/>
      <c r="G473" s="53"/>
      <c r="H473" s="48"/>
      <c r="I473" s="48"/>
    </row>
    <row r="474" spans="1:9" ht="33">
      <c r="A474" s="216"/>
      <c r="B474" s="145" t="s">
        <v>303</v>
      </c>
      <c r="C474" s="253"/>
      <c r="D474" s="253"/>
      <c r="E474" s="254"/>
      <c r="F474" s="254"/>
      <c r="G474" s="53"/>
      <c r="H474" s="48"/>
      <c r="I474" s="48"/>
    </row>
    <row r="475" spans="1:9" ht="33">
      <c r="A475" s="216"/>
      <c r="B475" s="145" t="s">
        <v>269</v>
      </c>
      <c r="C475" s="253"/>
      <c r="D475" s="253"/>
      <c r="E475" s="254"/>
      <c r="F475" s="254"/>
      <c r="G475" s="53"/>
      <c r="H475" s="48"/>
      <c r="I475" s="48"/>
    </row>
    <row r="476" spans="1:9" ht="16.5">
      <c r="A476" s="216"/>
      <c r="B476" s="145" t="s">
        <v>304</v>
      </c>
      <c r="C476" s="253"/>
      <c r="D476" s="253"/>
      <c r="E476" s="254"/>
      <c r="F476" s="254"/>
      <c r="G476" s="53"/>
      <c r="H476" s="48"/>
      <c r="I476" s="48"/>
    </row>
    <row r="477" spans="1:9" ht="16.5">
      <c r="A477" s="216"/>
      <c r="B477" s="256" t="s">
        <v>271</v>
      </c>
      <c r="C477" s="253"/>
      <c r="D477" s="253"/>
      <c r="E477" s="257"/>
      <c r="F477" s="254"/>
      <c r="G477" s="53"/>
      <c r="H477" s="48"/>
      <c r="I477" s="48"/>
    </row>
    <row r="478" spans="1:9" ht="16.5">
      <c r="A478" s="216"/>
      <c r="B478" s="145" t="s">
        <v>272</v>
      </c>
      <c r="C478" s="253"/>
      <c r="D478" s="253"/>
      <c r="E478" s="257"/>
      <c r="F478" s="254"/>
      <c r="G478" s="53"/>
      <c r="H478" s="48"/>
      <c r="I478" s="48"/>
    </row>
    <row r="479" spans="1:9" ht="33">
      <c r="A479" s="216"/>
      <c r="B479" s="145" t="s">
        <v>273</v>
      </c>
      <c r="C479" s="253"/>
      <c r="D479" s="253"/>
      <c r="E479" s="257"/>
      <c r="F479" s="254"/>
      <c r="G479" s="53"/>
      <c r="H479" s="48"/>
      <c r="I479" s="48"/>
    </row>
    <row r="480" spans="1:9" ht="16.5">
      <c r="A480" s="216"/>
      <c r="B480" s="255" t="s">
        <v>274</v>
      </c>
      <c r="C480" s="253"/>
      <c r="D480" s="253"/>
      <c r="E480" s="257"/>
      <c r="F480" s="254"/>
      <c r="G480" s="53"/>
      <c r="H480" s="48"/>
      <c r="I480" s="48"/>
    </row>
    <row r="481" spans="1:9" ht="33">
      <c r="A481" s="216" t="s">
        <v>305</v>
      </c>
      <c r="B481" s="145" t="s">
        <v>506</v>
      </c>
      <c r="C481" s="253"/>
      <c r="D481" s="253"/>
      <c r="E481" s="257"/>
      <c r="F481" s="254"/>
      <c r="G481" s="53"/>
      <c r="H481" s="48"/>
      <c r="I481" s="48"/>
    </row>
    <row r="482" spans="1:9" ht="33">
      <c r="A482" s="216" t="s">
        <v>275</v>
      </c>
      <c r="B482" s="145" t="s">
        <v>507</v>
      </c>
      <c r="C482" s="253"/>
      <c r="D482" s="253"/>
      <c r="E482" s="257"/>
      <c r="F482" s="254"/>
      <c r="G482" s="53"/>
      <c r="H482" s="48"/>
      <c r="I482" s="48"/>
    </row>
    <row r="483" spans="1:9" ht="33">
      <c r="A483" s="216" t="s">
        <v>280</v>
      </c>
      <c r="B483" s="145" t="s">
        <v>508</v>
      </c>
      <c r="C483" s="253"/>
      <c r="D483" s="253"/>
      <c r="E483" s="257"/>
      <c r="F483" s="254"/>
      <c r="G483" s="53"/>
      <c r="H483" s="48"/>
      <c r="I483" s="48"/>
    </row>
    <row r="484" spans="1:9" ht="33">
      <c r="A484" s="224" t="s">
        <v>283</v>
      </c>
      <c r="B484" s="145" t="s">
        <v>306</v>
      </c>
      <c r="C484" s="253"/>
      <c r="D484" s="253"/>
      <c r="E484" s="257"/>
      <c r="F484" s="254"/>
      <c r="G484" s="53"/>
      <c r="H484" s="48"/>
      <c r="I484" s="48"/>
    </row>
    <row r="485" spans="1:9" ht="16.5">
      <c r="A485" s="224" t="s">
        <v>283</v>
      </c>
      <c r="B485" s="145" t="s">
        <v>307</v>
      </c>
      <c r="C485" s="253"/>
      <c r="D485" s="253"/>
      <c r="E485" s="257"/>
      <c r="F485" s="254"/>
      <c r="G485" s="53"/>
      <c r="H485" s="48"/>
      <c r="I485" s="48"/>
    </row>
    <row r="486" spans="1:9" ht="16.5">
      <c r="A486" s="261"/>
      <c r="B486" s="145" t="s">
        <v>278</v>
      </c>
      <c r="C486" s="253"/>
      <c r="D486" s="253"/>
      <c r="E486" s="257"/>
      <c r="F486" s="254"/>
      <c r="G486" s="53"/>
      <c r="H486" s="48"/>
      <c r="I486" s="48"/>
    </row>
    <row r="487" spans="1:9" ht="16.5">
      <c r="A487" s="265"/>
      <c r="B487" s="145" t="s">
        <v>308</v>
      </c>
      <c r="C487" s="262"/>
      <c r="D487" s="262"/>
      <c r="E487" s="257"/>
      <c r="F487" s="254"/>
      <c r="G487" s="53"/>
      <c r="H487" s="48"/>
      <c r="I487" s="48"/>
    </row>
    <row r="488" spans="1:9" ht="33">
      <c r="A488" s="224"/>
      <c r="B488" s="145" t="s">
        <v>309</v>
      </c>
      <c r="C488" s="253" t="s">
        <v>5</v>
      </c>
      <c r="D488" s="253">
        <v>1</v>
      </c>
      <c r="E488" s="263"/>
      <c r="F488" s="120">
        <f>+E488*D488</f>
        <v>0</v>
      </c>
      <c r="G488" s="53"/>
      <c r="H488" s="48"/>
      <c r="I488" s="48"/>
    </row>
    <row r="489" spans="1:9" ht="16.5">
      <c r="A489" s="224"/>
      <c r="B489" s="145" t="s">
        <v>299</v>
      </c>
      <c r="C489" s="253"/>
      <c r="D489" s="253"/>
      <c r="E489" s="158"/>
      <c r="F489" s="254"/>
      <c r="G489" s="53"/>
      <c r="H489" s="48"/>
      <c r="I489" s="48"/>
    </row>
    <row r="490" spans="1:9" ht="16.5">
      <c r="A490" s="224"/>
      <c r="B490" s="145"/>
      <c r="C490" s="253"/>
      <c r="D490" s="253"/>
      <c r="E490" s="158"/>
      <c r="F490" s="254"/>
      <c r="G490" s="53"/>
      <c r="H490" s="48"/>
      <c r="I490" s="48"/>
    </row>
    <row r="491" spans="1:6" ht="33">
      <c r="A491" s="177" t="s">
        <v>310</v>
      </c>
      <c r="B491" s="255" t="s">
        <v>509</v>
      </c>
      <c r="C491" s="266"/>
      <c r="D491" s="266"/>
      <c r="E491" s="267"/>
      <c r="F491" s="267"/>
    </row>
    <row r="492" spans="1:6" ht="115.5">
      <c r="A492" s="177"/>
      <c r="B492" s="248" t="s">
        <v>316</v>
      </c>
      <c r="C492" s="178"/>
      <c r="D492" s="268"/>
      <c r="E492" s="269"/>
      <c r="F492" s="120"/>
    </row>
    <row r="493" spans="1:6" ht="16.5">
      <c r="A493" s="177"/>
      <c r="B493" s="248" t="s">
        <v>503</v>
      </c>
      <c r="C493" s="178"/>
      <c r="D493" s="268"/>
      <c r="E493" s="269"/>
      <c r="F493" s="120"/>
    </row>
    <row r="494" spans="1:6" ht="33">
      <c r="A494" s="177"/>
      <c r="B494" s="248" t="s">
        <v>317</v>
      </c>
      <c r="C494" s="178"/>
      <c r="D494" s="268"/>
      <c r="E494" s="269"/>
      <c r="F494" s="120"/>
    </row>
    <row r="495" spans="1:6" ht="49.5">
      <c r="A495" s="153"/>
      <c r="B495" s="142" t="s">
        <v>525</v>
      </c>
      <c r="C495" s="178"/>
      <c r="D495" s="156"/>
      <c r="E495" s="157"/>
      <c r="F495" s="120"/>
    </row>
    <row r="496" spans="1:6" ht="33">
      <c r="A496" s="177"/>
      <c r="B496" s="248" t="s">
        <v>530</v>
      </c>
      <c r="C496" s="178"/>
      <c r="D496" s="268"/>
      <c r="E496" s="269"/>
      <c r="F496" s="120"/>
    </row>
    <row r="497" spans="1:6" ht="16.5">
      <c r="A497" s="177"/>
      <c r="B497" s="248" t="s">
        <v>318</v>
      </c>
      <c r="C497" s="178" t="s">
        <v>2</v>
      </c>
      <c r="D497" s="268">
        <v>1</v>
      </c>
      <c r="E497" s="270"/>
      <c r="F497" s="120">
        <f>+E497*D497</f>
        <v>0</v>
      </c>
    </row>
    <row r="498" spans="1:6" ht="16.5">
      <c r="A498" s="177"/>
      <c r="B498" s="248"/>
      <c r="C498" s="178"/>
      <c r="D498" s="268"/>
      <c r="E498" s="269"/>
      <c r="F498" s="120"/>
    </row>
    <row r="499" spans="1:6" ht="33">
      <c r="A499" s="271" t="s">
        <v>315</v>
      </c>
      <c r="B499" s="255" t="s">
        <v>510</v>
      </c>
      <c r="C499" s="186"/>
      <c r="D499" s="186"/>
      <c r="E499" s="269"/>
      <c r="F499" s="120"/>
    </row>
    <row r="500" spans="1:6" ht="99">
      <c r="A500" s="271"/>
      <c r="B500" s="248" t="s">
        <v>311</v>
      </c>
      <c r="C500" s="186"/>
      <c r="D500" s="186"/>
      <c r="E500" s="269"/>
      <c r="F500" s="120"/>
    </row>
    <row r="501" spans="1:6" ht="16.5">
      <c r="A501" s="271"/>
      <c r="B501" s="145" t="s">
        <v>312</v>
      </c>
      <c r="C501" s="178" t="s">
        <v>2</v>
      </c>
      <c r="D501" s="268">
        <v>2</v>
      </c>
      <c r="E501" s="270"/>
      <c r="F501" s="120">
        <f>+E501*D501</f>
        <v>0</v>
      </c>
    </row>
    <row r="502" spans="1:6" ht="16.5">
      <c r="A502" s="271"/>
      <c r="B502" s="248" t="s">
        <v>313</v>
      </c>
      <c r="C502" s="178" t="s">
        <v>2</v>
      </c>
      <c r="D502" s="268">
        <v>2</v>
      </c>
      <c r="E502" s="270"/>
      <c r="F502" s="120">
        <f>+E502*D502</f>
        <v>0</v>
      </c>
    </row>
    <row r="503" spans="1:6" ht="16.5">
      <c r="A503" s="271"/>
      <c r="B503" s="248" t="s">
        <v>314</v>
      </c>
      <c r="C503" s="178" t="s">
        <v>2</v>
      </c>
      <c r="D503" s="268">
        <v>1</v>
      </c>
      <c r="E503" s="270"/>
      <c r="F503" s="120">
        <f>+E503*D503</f>
        <v>0</v>
      </c>
    </row>
    <row r="504" spans="1:6" ht="16.5">
      <c r="A504" s="177"/>
      <c r="B504" s="248"/>
      <c r="C504" s="178"/>
      <c r="D504" s="268"/>
      <c r="E504" s="269"/>
      <c r="F504" s="120"/>
    </row>
    <row r="505" spans="1:6" ht="33">
      <c r="A505" s="177" t="s">
        <v>319</v>
      </c>
      <c r="B505" s="255" t="s">
        <v>501</v>
      </c>
      <c r="C505" s="266"/>
      <c r="D505" s="266"/>
      <c r="E505" s="267"/>
      <c r="F505" s="267"/>
    </row>
    <row r="506" spans="1:6" ht="115.5">
      <c r="A506" s="177"/>
      <c r="B506" s="248" t="s">
        <v>316</v>
      </c>
      <c r="C506" s="178"/>
      <c r="D506" s="268"/>
      <c r="E506" s="269"/>
      <c r="F506" s="120"/>
    </row>
    <row r="507" spans="1:6" ht="16.5">
      <c r="A507" s="177"/>
      <c r="B507" s="248" t="s">
        <v>504</v>
      </c>
      <c r="C507" s="178"/>
      <c r="D507" s="268"/>
      <c r="E507" s="269"/>
      <c r="F507" s="120"/>
    </row>
    <row r="508" spans="1:6" ht="33">
      <c r="A508" s="177"/>
      <c r="B508" s="248" t="s">
        <v>320</v>
      </c>
      <c r="C508" s="178"/>
      <c r="D508" s="268"/>
      <c r="E508" s="269"/>
      <c r="F508" s="120"/>
    </row>
    <row r="509" spans="1:6" ht="33">
      <c r="A509" s="177"/>
      <c r="B509" s="248" t="s">
        <v>448</v>
      </c>
      <c r="C509" s="178"/>
      <c r="D509" s="268"/>
      <c r="E509" s="269"/>
      <c r="F509" s="120"/>
    </row>
    <row r="510" spans="1:6" ht="16.5">
      <c r="A510" s="177"/>
      <c r="B510" s="248" t="s">
        <v>502</v>
      </c>
      <c r="C510" s="178" t="s">
        <v>2</v>
      </c>
      <c r="D510" s="268">
        <v>1</v>
      </c>
      <c r="E510" s="270"/>
      <c r="F510" s="120">
        <f>+E510*D510</f>
        <v>0</v>
      </c>
    </row>
    <row r="511" spans="1:6" ht="16.5">
      <c r="A511" s="177"/>
      <c r="B511" s="248"/>
      <c r="C511" s="178"/>
      <c r="D511" s="268"/>
      <c r="E511" s="269"/>
      <c r="F511" s="120"/>
    </row>
    <row r="512" spans="1:6" ht="16.5">
      <c r="A512" s="177" t="s">
        <v>321</v>
      </c>
      <c r="B512" s="255" t="s">
        <v>322</v>
      </c>
      <c r="C512" s="266"/>
      <c r="D512" s="266"/>
      <c r="E512" s="267"/>
      <c r="F512" s="267"/>
    </row>
    <row r="513" spans="1:6" s="48" customFormat="1" ht="66">
      <c r="A513" s="170" t="s">
        <v>80</v>
      </c>
      <c r="B513" s="272" t="s">
        <v>505</v>
      </c>
      <c r="C513" s="178" t="s">
        <v>2</v>
      </c>
      <c r="D513" s="161">
        <v>13</v>
      </c>
      <c r="E513" s="162"/>
      <c r="F513" s="120">
        <f>+E513*D513</f>
        <v>0</v>
      </c>
    </row>
    <row r="514" spans="1:6" ht="16.5">
      <c r="A514" s="153"/>
      <c r="B514" s="264"/>
      <c r="C514" s="155"/>
      <c r="D514" s="156"/>
      <c r="E514" s="157"/>
      <c r="F514" s="120"/>
    </row>
    <row r="515" spans="1:6" ht="16.5">
      <c r="A515" s="153" t="s">
        <v>323</v>
      </c>
      <c r="B515" s="255" t="s">
        <v>500</v>
      </c>
      <c r="C515" s="273"/>
      <c r="D515" s="156"/>
      <c r="E515" s="157"/>
      <c r="F515" s="120"/>
    </row>
    <row r="516" spans="1:6" ht="132">
      <c r="A516" s="153" t="s">
        <v>63</v>
      </c>
      <c r="B516" s="142" t="s">
        <v>521</v>
      </c>
      <c r="C516" s="178" t="s">
        <v>2</v>
      </c>
      <c r="D516" s="156">
        <v>2</v>
      </c>
      <c r="E516" s="162"/>
      <c r="F516" s="120">
        <f aca="true" t="shared" si="9" ref="F516:F522">+E516*D516</f>
        <v>0</v>
      </c>
    </row>
    <row r="517" spans="1:6" ht="132">
      <c r="A517" s="153" t="s">
        <v>65</v>
      </c>
      <c r="B517" s="142" t="s">
        <v>524</v>
      </c>
      <c r="C517" s="178" t="s">
        <v>2</v>
      </c>
      <c r="D517" s="156">
        <v>2</v>
      </c>
      <c r="E517" s="162"/>
      <c r="F517" s="120">
        <f t="shared" si="9"/>
        <v>0</v>
      </c>
    </row>
    <row r="518" spans="1:6" ht="99">
      <c r="A518" s="153" t="s">
        <v>67</v>
      </c>
      <c r="B518" s="142" t="s">
        <v>522</v>
      </c>
      <c r="C518" s="178" t="s">
        <v>2</v>
      </c>
      <c r="D518" s="156">
        <v>3</v>
      </c>
      <c r="E518" s="162"/>
      <c r="F518" s="120">
        <f t="shared" si="9"/>
        <v>0</v>
      </c>
    </row>
    <row r="519" spans="1:6" ht="99">
      <c r="A519" s="153" t="s">
        <v>69</v>
      </c>
      <c r="B519" s="142" t="s">
        <v>523</v>
      </c>
      <c r="C519" s="178" t="s">
        <v>2</v>
      </c>
      <c r="D519" s="156">
        <v>4</v>
      </c>
      <c r="E519" s="162"/>
      <c r="F519" s="120">
        <f t="shared" si="9"/>
        <v>0</v>
      </c>
    </row>
    <row r="520" spans="1:6" ht="132">
      <c r="A520" s="153" t="s">
        <v>71</v>
      </c>
      <c r="B520" s="142" t="s">
        <v>324</v>
      </c>
      <c r="C520" s="178" t="s">
        <v>2</v>
      </c>
      <c r="D520" s="156">
        <v>3</v>
      </c>
      <c r="E520" s="162"/>
      <c r="F520" s="120">
        <f t="shared" si="9"/>
        <v>0</v>
      </c>
    </row>
    <row r="521" spans="1:6" ht="132">
      <c r="A521" s="153" t="s">
        <v>73</v>
      </c>
      <c r="B521" s="142" t="s">
        <v>325</v>
      </c>
      <c r="C521" s="178" t="s">
        <v>2</v>
      </c>
      <c r="D521" s="156">
        <v>2</v>
      </c>
      <c r="E521" s="162"/>
      <c r="F521" s="120">
        <f t="shared" si="9"/>
        <v>0</v>
      </c>
    </row>
    <row r="522" spans="1:6" ht="132">
      <c r="A522" s="153" t="s">
        <v>74</v>
      </c>
      <c r="B522" s="142" t="s">
        <v>326</v>
      </c>
      <c r="C522" s="178" t="s">
        <v>2</v>
      </c>
      <c r="D522" s="156">
        <v>1</v>
      </c>
      <c r="E522" s="162"/>
      <c r="F522" s="120">
        <f t="shared" si="9"/>
        <v>0</v>
      </c>
    </row>
    <row r="523" spans="1:6" ht="16.5">
      <c r="A523" s="153"/>
      <c r="B523" s="142"/>
      <c r="C523" s="155"/>
      <c r="D523" s="156"/>
      <c r="E523" s="157"/>
      <c r="F523" s="120"/>
    </row>
    <row r="524" spans="1:6" ht="16.5">
      <c r="A524" s="153" t="s">
        <v>327</v>
      </c>
      <c r="B524" s="264" t="s">
        <v>328</v>
      </c>
      <c r="C524" s="155"/>
      <c r="D524" s="156"/>
      <c r="E524" s="157"/>
      <c r="F524" s="120"/>
    </row>
    <row r="525" spans="1:6" ht="132">
      <c r="A525" s="153" t="s">
        <v>329</v>
      </c>
      <c r="B525" s="143" t="s">
        <v>330</v>
      </c>
      <c r="C525" s="155"/>
      <c r="D525" s="156"/>
      <c r="E525" s="157"/>
      <c r="F525" s="120"/>
    </row>
    <row r="526" spans="1:6" ht="16.5">
      <c r="A526" s="153" t="s">
        <v>63</v>
      </c>
      <c r="B526" s="142" t="s">
        <v>331</v>
      </c>
      <c r="C526" s="155" t="s">
        <v>3</v>
      </c>
      <c r="D526" s="156">
        <v>60</v>
      </c>
      <c r="E526" s="274"/>
      <c r="F526" s="120">
        <f aca="true" t="shared" si="10" ref="F526:F537">+E526*D526</f>
        <v>0</v>
      </c>
    </row>
    <row r="527" spans="1:6" ht="16.5">
      <c r="A527" s="153" t="s">
        <v>65</v>
      </c>
      <c r="B527" s="142" t="s">
        <v>332</v>
      </c>
      <c r="C527" s="155" t="s">
        <v>3</v>
      </c>
      <c r="D527" s="156">
        <v>60</v>
      </c>
      <c r="E527" s="274"/>
      <c r="F527" s="120">
        <f t="shared" si="10"/>
        <v>0</v>
      </c>
    </row>
    <row r="528" spans="1:6" ht="16.5">
      <c r="A528" s="153" t="s">
        <v>67</v>
      </c>
      <c r="B528" s="142" t="s">
        <v>333</v>
      </c>
      <c r="C528" s="155" t="s">
        <v>3</v>
      </c>
      <c r="D528" s="156">
        <v>10</v>
      </c>
      <c r="E528" s="162"/>
      <c r="F528" s="120">
        <f t="shared" si="10"/>
        <v>0</v>
      </c>
    </row>
    <row r="529" spans="1:6" ht="16.5">
      <c r="A529" s="153" t="s">
        <v>69</v>
      </c>
      <c r="B529" s="142" t="s">
        <v>334</v>
      </c>
      <c r="C529" s="155" t="s">
        <v>3</v>
      </c>
      <c r="D529" s="156">
        <v>10</v>
      </c>
      <c r="E529" s="162"/>
      <c r="F529" s="120">
        <f t="shared" si="10"/>
        <v>0</v>
      </c>
    </row>
    <row r="530" spans="1:6" ht="16.5">
      <c r="A530" s="153" t="s">
        <v>71</v>
      </c>
      <c r="B530" s="142" t="s">
        <v>335</v>
      </c>
      <c r="C530" s="155" t="s">
        <v>3</v>
      </c>
      <c r="D530" s="156">
        <v>20</v>
      </c>
      <c r="E530" s="162"/>
      <c r="F530" s="120">
        <f t="shared" si="10"/>
        <v>0</v>
      </c>
    </row>
    <row r="531" spans="1:6" ht="16.5">
      <c r="A531" s="153" t="s">
        <v>73</v>
      </c>
      <c r="B531" s="142" t="s">
        <v>336</v>
      </c>
      <c r="C531" s="155" t="s">
        <v>3</v>
      </c>
      <c r="D531" s="156">
        <v>20</v>
      </c>
      <c r="E531" s="162"/>
      <c r="F531" s="120">
        <f t="shared" si="10"/>
        <v>0</v>
      </c>
    </row>
    <row r="532" spans="1:6" ht="16.5">
      <c r="A532" s="153" t="s">
        <v>74</v>
      </c>
      <c r="B532" s="142" t="s">
        <v>337</v>
      </c>
      <c r="C532" s="155" t="s">
        <v>3</v>
      </c>
      <c r="D532" s="156">
        <v>30</v>
      </c>
      <c r="E532" s="162"/>
      <c r="F532" s="120">
        <f t="shared" si="10"/>
        <v>0</v>
      </c>
    </row>
    <row r="533" spans="1:6" ht="16.5">
      <c r="A533" s="153" t="s">
        <v>75</v>
      </c>
      <c r="B533" s="142" t="s">
        <v>338</v>
      </c>
      <c r="C533" s="155" t="s">
        <v>3</v>
      </c>
      <c r="D533" s="156">
        <v>300</v>
      </c>
      <c r="E533" s="162"/>
      <c r="F533" s="120">
        <f t="shared" si="10"/>
        <v>0</v>
      </c>
    </row>
    <row r="534" spans="1:6" ht="16.5">
      <c r="A534" s="153" t="s">
        <v>76</v>
      </c>
      <c r="B534" s="142" t="s">
        <v>339</v>
      </c>
      <c r="C534" s="155" t="s">
        <v>3</v>
      </c>
      <c r="D534" s="156">
        <v>400</v>
      </c>
      <c r="E534" s="162"/>
      <c r="F534" s="120">
        <f t="shared" si="10"/>
        <v>0</v>
      </c>
    </row>
    <row r="535" spans="1:6" ht="16.5">
      <c r="A535" s="153" t="s">
        <v>77</v>
      </c>
      <c r="B535" s="142" t="s">
        <v>340</v>
      </c>
      <c r="C535" s="155" t="s">
        <v>3</v>
      </c>
      <c r="D535" s="156">
        <v>500</v>
      </c>
      <c r="E535" s="162"/>
      <c r="F535" s="120">
        <f t="shared" si="10"/>
        <v>0</v>
      </c>
    </row>
    <row r="536" spans="1:6" ht="16.5">
      <c r="A536" s="153" t="s">
        <v>78</v>
      </c>
      <c r="B536" s="142" t="s">
        <v>341</v>
      </c>
      <c r="C536" s="155" t="s">
        <v>3</v>
      </c>
      <c r="D536" s="156">
        <v>150</v>
      </c>
      <c r="E536" s="162"/>
      <c r="F536" s="120">
        <f t="shared" si="10"/>
        <v>0</v>
      </c>
    </row>
    <row r="537" spans="1:6" ht="16.5">
      <c r="A537" s="153" t="s">
        <v>79</v>
      </c>
      <c r="B537" s="142" t="s">
        <v>342</v>
      </c>
      <c r="C537" s="155" t="s">
        <v>3</v>
      </c>
      <c r="D537" s="156">
        <v>100</v>
      </c>
      <c r="E537" s="162"/>
      <c r="F537" s="120">
        <f t="shared" si="10"/>
        <v>0</v>
      </c>
    </row>
    <row r="538" spans="1:6" ht="16.5">
      <c r="A538" s="153"/>
      <c r="B538" s="142"/>
      <c r="C538" s="155"/>
      <c r="D538" s="156"/>
      <c r="E538" s="157"/>
      <c r="F538" s="120"/>
    </row>
    <row r="539" spans="1:6" ht="16.5">
      <c r="A539" s="153" t="s">
        <v>343</v>
      </c>
      <c r="B539" s="264" t="s">
        <v>344</v>
      </c>
      <c r="C539" s="273"/>
      <c r="D539" s="156"/>
      <c r="E539" s="157"/>
      <c r="F539" s="120"/>
    </row>
    <row r="540" spans="1:6" ht="16.5">
      <c r="A540" s="153" t="s">
        <v>63</v>
      </c>
      <c r="B540" s="142" t="s">
        <v>345</v>
      </c>
      <c r="C540" s="155" t="s">
        <v>3</v>
      </c>
      <c r="D540" s="156">
        <v>20</v>
      </c>
      <c r="E540" s="162"/>
      <c r="F540" s="120">
        <f>+E540*D540</f>
        <v>0</v>
      </c>
    </row>
    <row r="541" spans="1:6" ht="16.5">
      <c r="A541" s="153" t="s">
        <v>65</v>
      </c>
      <c r="B541" s="142" t="s">
        <v>346</v>
      </c>
      <c r="C541" s="155" t="s">
        <v>3</v>
      </c>
      <c r="D541" s="156">
        <v>50</v>
      </c>
      <c r="E541" s="162"/>
      <c r="F541" s="120">
        <f>+E541*D541</f>
        <v>0</v>
      </c>
    </row>
    <row r="542" spans="1:6" ht="16.5">
      <c r="A542" s="153" t="s">
        <v>67</v>
      </c>
      <c r="B542" s="142" t="s">
        <v>347</v>
      </c>
      <c r="C542" s="155" t="s">
        <v>3</v>
      </c>
      <c r="D542" s="156">
        <v>50</v>
      </c>
      <c r="E542" s="162"/>
      <c r="F542" s="120">
        <f>+E542*D542</f>
        <v>0</v>
      </c>
    </row>
    <row r="543" spans="1:6" ht="16.5">
      <c r="A543" s="153" t="s">
        <v>69</v>
      </c>
      <c r="B543" s="275" t="s">
        <v>348</v>
      </c>
      <c r="C543" s="155" t="s">
        <v>3</v>
      </c>
      <c r="D543" s="179">
        <v>10</v>
      </c>
      <c r="E543" s="276"/>
      <c r="F543" s="120">
        <f>+E543*D543</f>
        <v>0</v>
      </c>
    </row>
    <row r="544" spans="1:6" ht="16.5">
      <c r="A544" s="277"/>
      <c r="B544" s="275"/>
      <c r="C544" s="179"/>
      <c r="D544" s="179"/>
      <c r="E544" s="180"/>
      <c r="F544" s="120"/>
    </row>
    <row r="545" spans="1:6" ht="16.5">
      <c r="A545" s="277" t="s">
        <v>349</v>
      </c>
      <c r="B545" s="236" t="s">
        <v>350</v>
      </c>
      <c r="C545" s="179"/>
      <c r="D545" s="268"/>
      <c r="E545" s="269"/>
      <c r="F545" s="120"/>
    </row>
    <row r="546" spans="1:6" ht="231">
      <c r="A546" s="277"/>
      <c r="B546" s="275" t="s">
        <v>351</v>
      </c>
      <c r="C546" s="179"/>
      <c r="D546" s="268"/>
      <c r="E546" s="269"/>
      <c r="F546" s="120"/>
    </row>
    <row r="547" spans="1:6" ht="82.5">
      <c r="A547" s="277"/>
      <c r="B547" s="275" t="s">
        <v>352</v>
      </c>
      <c r="C547" s="179"/>
      <c r="D547" s="268"/>
      <c r="E547" s="269"/>
      <c r="F547" s="120"/>
    </row>
    <row r="548" spans="1:6" ht="16.5">
      <c r="A548" s="153" t="s">
        <v>63</v>
      </c>
      <c r="B548" s="142" t="s">
        <v>353</v>
      </c>
      <c r="C548" s="155" t="s">
        <v>3</v>
      </c>
      <c r="D548" s="156">
        <v>25</v>
      </c>
      <c r="E548" s="162"/>
      <c r="F548" s="120">
        <f>+E548*D548</f>
        <v>0</v>
      </c>
    </row>
    <row r="549" spans="1:6" ht="16.5">
      <c r="A549" s="153" t="s">
        <v>65</v>
      </c>
      <c r="B549" s="142" t="s">
        <v>354</v>
      </c>
      <c r="C549" s="155" t="s">
        <v>3</v>
      </c>
      <c r="D549" s="156">
        <v>50</v>
      </c>
      <c r="E549" s="162"/>
      <c r="F549" s="120">
        <f>+E549*D549</f>
        <v>0</v>
      </c>
    </row>
    <row r="550" spans="1:6" ht="16.5">
      <c r="A550" s="153" t="s">
        <v>67</v>
      </c>
      <c r="B550" s="275" t="s">
        <v>355</v>
      </c>
      <c r="C550" s="155" t="s">
        <v>3</v>
      </c>
      <c r="D550" s="268">
        <v>100</v>
      </c>
      <c r="E550" s="162"/>
      <c r="F550" s="120">
        <f>+E550*D550</f>
        <v>0</v>
      </c>
    </row>
    <row r="551" spans="1:6" ht="16.5">
      <c r="A551" s="153" t="s">
        <v>69</v>
      </c>
      <c r="B551" s="275" t="s">
        <v>356</v>
      </c>
      <c r="C551" s="155" t="s">
        <v>3</v>
      </c>
      <c r="D551" s="268">
        <v>100</v>
      </c>
      <c r="E551" s="162"/>
      <c r="F551" s="120">
        <f>+E551*D551</f>
        <v>0</v>
      </c>
    </row>
    <row r="552" spans="1:6" ht="16.5">
      <c r="A552" s="277" t="s">
        <v>71</v>
      </c>
      <c r="B552" s="275" t="s">
        <v>357</v>
      </c>
      <c r="C552" s="155" t="s">
        <v>3</v>
      </c>
      <c r="D552" s="268">
        <v>100</v>
      </c>
      <c r="E552" s="162"/>
      <c r="F552" s="120">
        <f>+E552*D552</f>
        <v>0</v>
      </c>
    </row>
    <row r="553" spans="1:6" ht="16.5">
      <c r="A553" s="277"/>
      <c r="B553" s="275"/>
      <c r="C553" s="179"/>
      <c r="D553" s="268"/>
      <c r="E553" s="269"/>
      <c r="F553" s="120"/>
    </row>
    <row r="554" spans="1:6" ht="33">
      <c r="A554" s="277" t="s">
        <v>358</v>
      </c>
      <c r="B554" s="275" t="s">
        <v>359</v>
      </c>
      <c r="C554" s="179"/>
      <c r="D554" s="179"/>
      <c r="E554" s="269"/>
      <c r="F554" s="120"/>
    </row>
    <row r="555" spans="1:6" ht="16.5">
      <c r="A555" s="153" t="s">
        <v>63</v>
      </c>
      <c r="B555" s="275" t="s">
        <v>360</v>
      </c>
      <c r="C555" s="179" t="s">
        <v>361</v>
      </c>
      <c r="D555" s="179">
        <v>1</v>
      </c>
      <c r="E555" s="162"/>
      <c r="F555" s="120">
        <f>+E555*D555</f>
        <v>0</v>
      </c>
    </row>
    <row r="556" spans="1:6" ht="16.5">
      <c r="A556" s="153" t="s">
        <v>65</v>
      </c>
      <c r="B556" s="275" t="s">
        <v>362</v>
      </c>
      <c r="C556" s="179" t="s">
        <v>361</v>
      </c>
      <c r="D556" s="179">
        <v>550</v>
      </c>
      <c r="E556" s="162"/>
      <c r="F556" s="120">
        <f>+E556*D556</f>
        <v>0</v>
      </c>
    </row>
    <row r="557" spans="1:6" ht="16.5">
      <c r="A557" s="153" t="s">
        <v>67</v>
      </c>
      <c r="B557" s="275" t="s">
        <v>363</v>
      </c>
      <c r="C557" s="179" t="s">
        <v>361</v>
      </c>
      <c r="D557" s="179">
        <v>400</v>
      </c>
      <c r="E557" s="162"/>
      <c r="F557" s="120">
        <f>+E557*D557</f>
        <v>0</v>
      </c>
    </row>
    <row r="558" spans="1:6" ht="16.5">
      <c r="A558" s="153" t="s">
        <v>69</v>
      </c>
      <c r="B558" s="275" t="s">
        <v>364</v>
      </c>
      <c r="C558" s="179" t="s">
        <v>361</v>
      </c>
      <c r="D558" s="179">
        <v>250</v>
      </c>
      <c r="E558" s="162"/>
      <c r="F558" s="120">
        <f>+E558*D558</f>
        <v>0</v>
      </c>
    </row>
    <row r="559" spans="1:6" ht="16.5">
      <c r="A559" s="277"/>
      <c r="B559" s="275"/>
      <c r="C559" s="179"/>
      <c r="D559" s="268"/>
      <c r="E559" s="269"/>
      <c r="F559" s="120"/>
    </row>
    <row r="560" spans="1:6" ht="16.5">
      <c r="A560" s="153" t="s">
        <v>365</v>
      </c>
      <c r="B560" s="236" t="s">
        <v>366</v>
      </c>
      <c r="C560" s="273"/>
      <c r="D560" s="156"/>
      <c r="E560" s="157"/>
      <c r="F560" s="120"/>
    </row>
    <row r="561" spans="1:6" ht="115.5">
      <c r="A561" s="153"/>
      <c r="B561" s="142" t="s">
        <v>367</v>
      </c>
      <c r="C561" s="155"/>
      <c r="D561" s="156"/>
      <c r="E561" s="157"/>
      <c r="F561" s="120"/>
    </row>
    <row r="562" spans="1:6" ht="16.5">
      <c r="A562" s="153" t="s">
        <v>63</v>
      </c>
      <c r="B562" s="142" t="s">
        <v>368</v>
      </c>
      <c r="C562" s="155" t="s">
        <v>3</v>
      </c>
      <c r="D562" s="156">
        <v>50</v>
      </c>
      <c r="E562" s="162"/>
      <c r="F562" s="120">
        <f>+E562*D562</f>
        <v>0</v>
      </c>
    </row>
    <row r="563" spans="1:6" ht="16.5">
      <c r="A563" s="153" t="s">
        <v>65</v>
      </c>
      <c r="B563" s="142" t="s">
        <v>369</v>
      </c>
      <c r="C563" s="155" t="s">
        <v>3</v>
      </c>
      <c r="D563" s="156">
        <v>150</v>
      </c>
      <c r="E563" s="162"/>
      <c r="F563" s="120">
        <f>+E563*D563</f>
        <v>0</v>
      </c>
    </row>
    <row r="564" spans="1:6" ht="16.5">
      <c r="A564" s="153" t="s">
        <v>67</v>
      </c>
      <c r="B564" s="142" t="s">
        <v>370</v>
      </c>
      <c r="C564" s="155" t="s">
        <v>3</v>
      </c>
      <c r="D564" s="156">
        <v>300</v>
      </c>
      <c r="E564" s="162"/>
      <c r="F564" s="120">
        <f>+E564*D564</f>
        <v>0</v>
      </c>
    </row>
    <row r="565" spans="1:6" ht="16.5">
      <c r="A565" s="153" t="s">
        <v>69</v>
      </c>
      <c r="B565" s="142" t="s">
        <v>371</v>
      </c>
      <c r="C565" s="155" t="s">
        <v>3</v>
      </c>
      <c r="D565" s="156">
        <v>100</v>
      </c>
      <c r="E565" s="162"/>
      <c r="F565" s="120">
        <f>+E565*D565</f>
        <v>0</v>
      </c>
    </row>
    <row r="566" spans="1:6" ht="16.5">
      <c r="A566" s="153"/>
      <c r="B566" s="142"/>
      <c r="C566" s="155"/>
      <c r="D566" s="156"/>
      <c r="E566" s="157"/>
      <c r="F566" s="120"/>
    </row>
    <row r="567" spans="1:6" ht="49.5">
      <c r="A567" s="153" t="s">
        <v>372</v>
      </c>
      <c r="B567" s="142" t="s">
        <v>373</v>
      </c>
      <c r="C567" s="155"/>
      <c r="D567" s="156"/>
      <c r="E567" s="157"/>
      <c r="F567" s="120"/>
    </row>
    <row r="568" spans="1:6" ht="16.5">
      <c r="A568" s="153" t="s">
        <v>63</v>
      </c>
      <c r="B568" s="142" t="s">
        <v>88</v>
      </c>
      <c r="C568" s="155" t="s">
        <v>3</v>
      </c>
      <c r="D568" s="156">
        <v>250</v>
      </c>
      <c r="E568" s="162"/>
      <c r="F568" s="120">
        <f>+E568*D568</f>
        <v>0</v>
      </c>
    </row>
    <row r="569" spans="1:6" ht="16.5">
      <c r="A569" s="153"/>
      <c r="B569" s="142"/>
      <c r="C569" s="155"/>
      <c r="D569" s="156"/>
      <c r="E569" s="157"/>
      <c r="F569" s="120"/>
    </row>
    <row r="570" spans="1:6" ht="16.5">
      <c r="A570" s="153" t="s">
        <v>526</v>
      </c>
      <c r="B570" s="154" t="s">
        <v>591</v>
      </c>
      <c r="C570" s="155"/>
      <c r="D570" s="156"/>
      <c r="E570" s="157"/>
      <c r="F570" s="120"/>
    </row>
    <row r="571" spans="1:6" ht="49.5">
      <c r="A571" s="153"/>
      <c r="B571" s="142" t="s">
        <v>593</v>
      </c>
      <c r="C571" s="155" t="s">
        <v>592</v>
      </c>
      <c r="D571" s="156">
        <v>1</v>
      </c>
      <c r="E571" s="162"/>
      <c r="F571" s="120">
        <f>+E571*D571</f>
        <v>0</v>
      </c>
    </row>
    <row r="572" spans="1:6" ht="16.5">
      <c r="A572" s="153"/>
      <c r="B572" s="142"/>
      <c r="C572" s="155"/>
      <c r="D572" s="156"/>
      <c r="E572" s="157"/>
      <c r="F572" s="120"/>
    </row>
    <row r="573" spans="1:6" ht="16.5">
      <c r="A573" s="153" t="s">
        <v>528</v>
      </c>
      <c r="B573" s="236" t="s">
        <v>594</v>
      </c>
      <c r="C573" s="273"/>
      <c r="D573" s="156"/>
      <c r="E573" s="157"/>
      <c r="F573" s="120"/>
    </row>
    <row r="574" spans="1:6" ht="115.5">
      <c r="A574" s="153"/>
      <c r="B574" s="278" t="s">
        <v>951</v>
      </c>
      <c r="C574" s="155"/>
      <c r="D574" s="156"/>
      <c r="E574" s="157"/>
      <c r="F574" s="120"/>
    </row>
    <row r="575" spans="1:6" ht="33">
      <c r="A575" s="153" t="s">
        <v>529</v>
      </c>
      <c r="B575" s="142" t="s">
        <v>595</v>
      </c>
      <c r="C575" s="155" t="s">
        <v>527</v>
      </c>
      <c r="D575" s="156">
        <v>12</v>
      </c>
      <c r="E575" s="162"/>
      <c r="F575" s="120">
        <f>+E575*D575</f>
        <v>0</v>
      </c>
    </row>
    <row r="576" spans="1:6" ht="27" customHeight="1">
      <c r="A576" s="410"/>
      <c r="B576" s="475" t="s">
        <v>1011</v>
      </c>
      <c r="C576" s="475"/>
      <c r="D576" s="411"/>
      <c r="E576" s="412"/>
      <c r="F576" s="396"/>
    </row>
    <row r="577" spans="1:6" ht="27.75" customHeight="1">
      <c r="A577" s="395"/>
      <c r="B577" s="478" t="s">
        <v>1012</v>
      </c>
      <c r="C577" s="479"/>
      <c r="D577" s="479"/>
      <c r="E577" s="479"/>
      <c r="F577" s="480"/>
    </row>
    <row r="578" spans="1:6" ht="16.5">
      <c r="A578" s="42"/>
      <c r="B578" s="41"/>
      <c r="C578" s="43"/>
      <c r="D578" s="44"/>
      <c r="E578" s="31"/>
      <c r="F578" s="30"/>
    </row>
    <row r="579" spans="1:6" ht="16.5">
      <c r="A579" s="49"/>
      <c r="B579" s="55"/>
      <c r="C579" s="56"/>
      <c r="D579" s="56"/>
      <c r="E579" s="56"/>
      <c r="F579" s="56"/>
    </row>
    <row r="580" spans="1:6" ht="24" customHeight="1">
      <c r="A580" s="49"/>
      <c r="B580" s="474" t="s">
        <v>961</v>
      </c>
      <c r="C580" s="474"/>
      <c r="D580" s="474"/>
      <c r="E580" s="474"/>
      <c r="F580" s="474"/>
    </row>
    <row r="581" spans="1:6" ht="27" customHeight="1">
      <c r="A581" s="49"/>
      <c r="B581" s="474" t="s">
        <v>980</v>
      </c>
      <c r="C581" s="474"/>
      <c r="D581" s="474"/>
      <c r="E581" s="474"/>
      <c r="F581" s="474"/>
    </row>
    <row r="582" spans="1:6" ht="16.5">
      <c r="A582" s="49"/>
      <c r="B582" s="52"/>
      <c r="C582" s="50"/>
      <c r="D582" s="51"/>
      <c r="E582" s="57"/>
      <c r="F582" s="58"/>
    </row>
    <row r="594" ht="16.5"/>
  </sheetData>
  <sheetProtection sheet="1" objects="1" scenarios="1" selectLockedCells="1"/>
  <protectedRanges>
    <protectedRange password="F25C" sqref="B272" name="Range1_2"/>
    <protectedRange password="F25C" sqref="B269" name="Range1_5"/>
    <protectedRange password="F25C" sqref="B273:B274" name="Range1_6"/>
  </protectedRanges>
  <mergeCells count="6">
    <mergeCell ref="B581:F581"/>
    <mergeCell ref="B576:C576"/>
    <mergeCell ref="A1:F1"/>
    <mergeCell ref="A2:F2"/>
    <mergeCell ref="B580:F580"/>
    <mergeCell ref="B577:F577"/>
  </mergeCells>
  <printOptions gridLines="1" horizontalCentered="1"/>
  <pageMargins left="0.42" right="0.3937007874015748" top="0.32" bottom="0.27" header="0.16" footer="0.17"/>
  <pageSetup fitToHeight="19" horizontalDpi="600" verticalDpi="600" orientation="portrait" paperSize="9" scale="6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D17"/>
  <sheetViews>
    <sheetView tabSelected="1" zoomScaleSheetLayoutView="120" zoomScalePageLayoutView="0" workbookViewId="0" topLeftCell="A1">
      <selection activeCell="D7" sqref="D7"/>
    </sheetView>
  </sheetViews>
  <sheetFormatPr defaultColWidth="9.140625" defaultRowHeight="15"/>
  <cols>
    <col min="1" max="1" width="9.140625" style="61" customWidth="1"/>
    <col min="2" max="2" width="15.421875" style="61" customWidth="1"/>
    <col min="3" max="3" width="52.7109375" style="61" customWidth="1"/>
    <col min="4" max="4" width="18.28125" style="62" customWidth="1"/>
    <col min="5" max="16384" width="9.140625" style="61" customWidth="1"/>
  </cols>
  <sheetData>
    <row r="1" spans="1:4" ht="18.75">
      <c r="A1" s="481" t="s">
        <v>986</v>
      </c>
      <c r="B1" s="481"/>
      <c r="C1" s="481"/>
      <c r="D1" s="481"/>
    </row>
    <row r="2" spans="1:4" ht="18.75">
      <c r="A2" s="481"/>
      <c r="B2" s="481"/>
      <c r="C2" s="481"/>
      <c r="D2" s="481"/>
    </row>
    <row r="3" spans="1:4" ht="16.5">
      <c r="A3" s="373" t="s">
        <v>944</v>
      </c>
      <c r="B3" s="373" t="s">
        <v>979</v>
      </c>
      <c r="C3" s="373" t="s">
        <v>599</v>
      </c>
      <c r="D3" s="374" t="s">
        <v>600</v>
      </c>
    </row>
    <row r="4" spans="1:4" ht="16.5">
      <c r="A4" s="375">
        <v>1</v>
      </c>
      <c r="B4" s="375" t="s">
        <v>995</v>
      </c>
      <c r="C4" s="376" t="s">
        <v>1003</v>
      </c>
      <c r="D4" s="413"/>
    </row>
    <row r="5" spans="1:4" ht="16.5">
      <c r="A5" s="375">
        <v>2</v>
      </c>
      <c r="B5" s="375" t="s">
        <v>996</v>
      </c>
      <c r="C5" s="376" t="s">
        <v>1004</v>
      </c>
      <c r="D5" s="413"/>
    </row>
    <row r="6" spans="1:4" ht="16.5">
      <c r="A6" s="375">
        <v>3</v>
      </c>
      <c r="B6" s="375" t="s">
        <v>997</v>
      </c>
      <c r="C6" s="376" t="s">
        <v>1005</v>
      </c>
      <c r="D6" s="413"/>
    </row>
    <row r="7" spans="1:4" ht="16.5">
      <c r="A7" s="375">
        <v>4</v>
      </c>
      <c r="B7" s="375" t="s">
        <v>998</v>
      </c>
      <c r="C7" s="376" t="s">
        <v>1006</v>
      </c>
      <c r="D7" s="413"/>
    </row>
    <row r="8" spans="1:4" ht="18" customHeight="1">
      <c r="A8" s="375">
        <v>5</v>
      </c>
      <c r="B8" s="375" t="s">
        <v>999</v>
      </c>
      <c r="C8" s="376" t="s">
        <v>1007</v>
      </c>
      <c r="D8" s="413"/>
    </row>
    <row r="9" spans="1:4" ht="16.5">
      <c r="A9" s="375">
        <v>6</v>
      </c>
      <c r="B9" s="375" t="s">
        <v>1000</v>
      </c>
      <c r="C9" s="376" t="s">
        <v>1008</v>
      </c>
      <c r="D9" s="413"/>
    </row>
    <row r="10" spans="1:4" ht="16.5">
      <c r="A10" s="375">
        <v>7</v>
      </c>
      <c r="B10" s="375" t="s">
        <v>1001</v>
      </c>
      <c r="C10" s="376" t="s">
        <v>1009</v>
      </c>
      <c r="D10" s="413"/>
    </row>
    <row r="11" spans="1:4" ht="16.5">
      <c r="A11" s="375">
        <v>8</v>
      </c>
      <c r="B11" s="375" t="s">
        <v>1002</v>
      </c>
      <c r="C11" s="376" t="s">
        <v>1010</v>
      </c>
      <c r="D11" s="413"/>
    </row>
    <row r="12" spans="1:4" ht="23.25" customHeight="1">
      <c r="A12" s="397"/>
      <c r="B12" s="483" t="s">
        <v>1014</v>
      </c>
      <c r="C12" s="484"/>
      <c r="D12" s="399"/>
    </row>
    <row r="13" spans="1:4" ht="23.25" customHeight="1">
      <c r="A13" s="397"/>
      <c r="B13" s="485" t="s">
        <v>1013</v>
      </c>
      <c r="C13" s="486"/>
      <c r="D13" s="487"/>
    </row>
    <row r="14" spans="1:4" s="383" customFormat="1" ht="23.25" customHeight="1">
      <c r="A14" s="380"/>
      <c r="B14" s="380"/>
      <c r="C14" s="381"/>
      <c r="D14" s="382"/>
    </row>
    <row r="16" spans="2:4" ht="15.75">
      <c r="B16" s="482" t="s">
        <v>961</v>
      </c>
      <c r="C16" s="482"/>
      <c r="D16" s="482"/>
    </row>
    <row r="17" spans="2:4" ht="26.25" customHeight="1">
      <c r="B17" s="482" t="s">
        <v>980</v>
      </c>
      <c r="C17" s="482"/>
      <c r="D17" s="482"/>
    </row>
  </sheetData>
  <sheetProtection sheet="1" objects="1" scenarios="1" selectLockedCells="1"/>
  <mergeCells count="6">
    <mergeCell ref="A1:D1"/>
    <mergeCell ref="A2:D2"/>
    <mergeCell ref="B17:D17"/>
    <mergeCell ref="B16:D16"/>
    <mergeCell ref="B12:C12"/>
    <mergeCell ref="B13:D13"/>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Ranjith Singh</dc:creator>
  <cp:keywords/>
  <dc:description/>
  <cp:lastModifiedBy>Biotech</cp:lastModifiedBy>
  <cp:lastPrinted>2021-10-07T12:55:26Z</cp:lastPrinted>
  <dcterms:created xsi:type="dcterms:W3CDTF">2015-06-05T18:17:20Z</dcterms:created>
  <dcterms:modified xsi:type="dcterms:W3CDTF">2021-10-07T12:55:42Z</dcterms:modified>
  <cp:category/>
  <cp:version/>
  <cp:contentType/>
  <cp:contentStatus/>
</cp:coreProperties>
</file>